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codeName="ThisWorkbook" checkCompatibility="1" autoCompressPictures="0"/>
  <bookViews>
    <workbookView xWindow="560" yWindow="560" windowWidth="30140" windowHeight="24760" activeTab="6"/>
  </bookViews>
  <sheets>
    <sheet name="Scan numbers" sheetId="2" r:id="rId1"/>
    <sheet name="Weld K t" sheetId="1" r:id="rId2"/>
    <sheet name="Weld K n" sheetId="4" r:id="rId3"/>
    <sheet name="Weld L t" sheetId="5" r:id="rId4"/>
    <sheet name="Weld L n" sheetId="6" r:id="rId5"/>
    <sheet name="Comb K" sheetId="3" r:id="rId6"/>
    <sheet name="Comb L" sheetId="8" r:id="rId7"/>
    <sheet name="Weld K l" sheetId="7" r:id="rId8"/>
    <sheet name="Weld L l" sheetId="9" r:id="rId9"/>
  </sheets>
  <externalReferences>
    <externalReference r:id="rId10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5" i="8" l="1"/>
  <c r="J72" i="9"/>
  <c r="H72" i="9"/>
  <c r="N68" i="9"/>
  <c r="J71" i="9"/>
  <c r="H71" i="9"/>
  <c r="J70" i="9"/>
  <c r="H70" i="9"/>
  <c r="J69" i="9"/>
  <c r="H69" i="9"/>
  <c r="J68" i="9"/>
  <c r="O68" i="9"/>
  <c r="H68" i="9"/>
  <c r="M68" i="9"/>
  <c r="J67" i="9"/>
  <c r="H67" i="9"/>
  <c r="N63" i="9"/>
  <c r="J66" i="9"/>
  <c r="H66" i="9"/>
  <c r="J65" i="9"/>
  <c r="H65" i="9"/>
  <c r="J64" i="9"/>
  <c r="H64" i="9"/>
  <c r="J63" i="9"/>
  <c r="O63" i="9"/>
  <c r="H63" i="9"/>
  <c r="M63" i="9"/>
  <c r="J62" i="9"/>
  <c r="H62" i="9"/>
  <c r="N58" i="9"/>
  <c r="J61" i="9"/>
  <c r="H61" i="9"/>
  <c r="J60" i="9"/>
  <c r="H60" i="9"/>
  <c r="J59" i="9"/>
  <c r="H59" i="9"/>
  <c r="J58" i="9"/>
  <c r="O58" i="9"/>
  <c r="H58" i="9"/>
  <c r="M58" i="9"/>
  <c r="J57" i="9"/>
  <c r="H57" i="9"/>
  <c r="N53" i="9"/>
  <c r="J56" i="9"/>
  <c r="H56" i="9"/>
  <c r="J55" i="9"/>
  <c r="H55" i="9"/>
  <c r="J54" i="9"/>
  <c r="H54" i="9"/>
  <c r="J53" i="9"/>
  <c r="O53" i="9"/>
  <c r="H53" i="9"/>
  <c r="L53" i="9"/>
  <c r="J52" i="9"/>
  <c r="H52" i="9"/>
  <c r="N48" i="9"/>
  <c r="J51" i="9"/>
  <c r="H51" i="9"/>
  <c r="J50" i="9"/>
  <c r="H50" i="9"/>
  <c r="J49" i="9"/>
  <c r="H49" i="9"/>
  <c r="J48" i="9"/>
  <c r="O48" i="9"/>
  <c r="H48" i="9"/>
  <c r="M48" i="9"/>
  <c r="J47" i="9"/>
  <c r="H47" i="9"/>
  <c r="N43" i="9"/>
  <c r="J46" i="9"/>
  <c r="H46" i="9"/>
  <c r="J45" i="9"/>
  <c r="H45" i="9"/>
  <c r="J44" i="9"/>
  <c r="H44" i="9"/>
  <c r="J43" i="9"/>
  <c r="O43" i="9"/>
  <c r="H43" i="9"/>
  <c r="M43" i="9"/>
  <c r="J42" i="9"/>
  <c r="H42" i="9"/>
  <c r="N38" i="9"/>
  <c r="J41" i="9"/>
  <c r="H41" i="9"/>
  <c r="J40" i="9"/>
  <c r="H40" i="9"/>
  <c r="J39" i="9"/>
  <c r="H39" i="9"/>
  <c r="J38" i="9"/>
  <c r="O38" i="9"/>
  <c r="H38" i="9"/>
  <c r="M38" i="9"/>
  <c r="J37" i="9"/>
  <c r="H37" i="9"/>
  <c r="N33" i="9"/>
  <c r="J36" i="9"/>
  <c r="H36" i="9"/>
  <c r="J35" i="9"/>
  <c r="H35" i="9"/>
  <c r="J34" i="9"/>
  <c r="H34" i="9"/>
  <c r="J33" i="9"/>
  <c r="O33" i="9"/>
  <c r="H33" i="9"/>
  <c r="M33" i="9"/>
  <c r="J32" i="9"/>
  <c r="H32" i="9"/>
  <c r="N28" i="9"/>
  <c r="J31" i="9"/>
  <c r="H31" i="9"/>
  <c r="J30" i="9"/>
  <c r="H30" i="9"/>
  <c r="J29" i="9"/>
  <c r="H29" i="9"/>
  <c r="H28" i="9"/>
  <c r="L28" i="9"/>
  <c r="J28" i="9"/>
  <c r="O28" i="9"/>
  <c r="M28" i="9"/>
  <c r="J27" i="9"/>
  <c r="H27" i="9"/>
  <c r="N23" i="9"/>
  <c r="J26" i="9"/>
  <c r="H26" i="9"/>
  <c r="J25" i="9"/>
  <c r="H25" i="9"/>
  <c r="J24" i="9"/>
  <c r="H24" i="9"/>
  <c r="J23" i="9"/>
  <c r="O23" i="9"/>
  <c r="H23" i="9"/>
  <c r="M23" i="9"/>
  <c r="J22" i="9"/>
  <c r="H22" i="9"/>
  <c r="N18" i="9"/>
  <c r="J21" i="9"/>
  <c r="H21" i="9"/>
  <c r="J20" i="9"/>
  <c r="H20" i="9"/>
  <c r="J19" i="9"/>
  <c r="H19" i="9"/>
  <c r="J18" i="9"/>
  <c r="O18" i="9"/>
  <c r="H18" i="9"/>
  <c r="M18" i="9"/>
  <c r="J17" i="9"/>
  <c r="H17" i="9"/>
  <c r="N13" i="9"/>
  <c r="J16" i="9"/>
  <c r="H16" i="9"/>
  <c r="J15" i="9"/>
  <c r="H15" i="9"/>
  <c r="J14" i="9"/>
  <c r="H14" i="9"/>
  <c r="J13" i="9"/>
  <c r="O13" i="9"/>
  <c r="H13" i="9"/>
  <c r="M13" i="9"/>
  <c r="J12" i="9"/>
  <c r="H12" i="9"/>
  <c r="N8" i="9"/>
  <c r="J11" i="9"/>
  <c r="H11" i="9"/>
  <c r="J10" i="9"/>
  <c r="H10" i="9"/>
  <c r="J9" i="9"/>
  <c r="H9" i="9"/>
  <c r="J8" i="9"/>
  <c r="O8" i="9"/>
  <c r="H8" i="9"/>
  <c r="M8" i="9"/>
  <c r="M53" i="9"/>
  <c r="L58" i="9"/>
  <c r="L43" i="9"/>
  <c r="L48" i="9"/>
  <c r="L8" i="9"/>
  <c r="L18" i="9"/>
  <c r="L13" i="9"/>
  <c r="L23" i="9"/>
  <c r="K20" i="8"/>
  <c r="J20" i="8"/>
  <c r="I20" i="8"/>
  <c r="H20" i="8"/>
  <c r="K18" i="8"/>
  <c r="J18" i="8"/>
  <c r="I18" i="8"/>
  <c r="H18" i="8"/>
  <c r="K16" i="8"/>
  <c r="J16" i="8"/>
  <c r="I16" i="8"/>
  <c r="H16" i="8"/>
  <c r="K15" i="8"/>
  <c r="J15" i="8"/>
  <c r="I15" i="8"/>
  <c r="H15" i="8"/>
  <c r="K14" i="8"/>
  <c r="J14" i="8"/>
  <c r="I14" i="8"/>
  <c r="H14" i="8"/>
  <c r="K13" i="8"/>
  <c r="J13" i="8"/>
  <c r="I13" i="8"/>
  <c r="H13" i="8"/>
  <c r="K12" i="8"/>
  <c r="J12" i="8"/>
  <c r="I12" i="8"/>
  <c r="H12" i="8"/>
  <c r="K11" i="8"/>
  <c r="J11" i="8"/>
  <c r="I11" i="8"/>
  <c r="H11" i="8"/>
  <c r="K10" i="8"/>
  <c r="J10" i="8"/>
  <c r="I10" i="8"/>
  <c r="H10" i="8"/>
  <c r="K9" i="8"/>
  <c r="J9" i="8"/>
  <c r="I9" i="8"/>
  <c r="H9" i="8"/>
  <c r="K8" i="8"/>
  <c r="J8" i="8"/>
  <c r="I8" i="8"/>
  <c r="H8" i="8"/>
  <c r="K7" i="8"/>
  <c r="J7" i="8"/>
  <c r="I7" i="8"/>
  <c r="H7" i="8"/>
  <c r="K5" i="8"/>
  <c r="J5" i="8"/>
  <c r="I5" i="8"/>
  <c r="H5" i="8"/>
  <c r="K3" i="8"/>
  <c r="J3" i="8"/>
  <c r="I3" i="8"/>
  <c r="H3" i="8"/>
  <c r="L3" i="8"/>
  <c r="Q3" i="8"/>
  <c r="L5" i="8"/>
  <c r="Q5" i="8"/>
  <c r="L7" i="8"/>
  <c r="Q7" i="8"/>
  <c r="L8" i="8"/>
  <c r="Q8" i="8"/>
  <c r="L9" i="8"/>
  <c r="Q9" i="8"/>
  <c r="L10" i="8"/>
  <c r="Q10" i="8"/>
  <c r="L11" i="8"/>
  <c r="Q11" i="8"/>
  <c r="L12" i="8"/>
  <c r="Q12" i="8"/>
  <c r="L13" i="8"/>
  <c r="Q13" i="8"/>
  <c r="L14" i="8"/>
  <c r="Q14" i="8"/>
  <c r="L15" i="8"/>
  <c r="Q15" i="8"/>
  <c r="L16" i="8"/>
  <c r="Q16" i="8"/>
  <c r="L18" i="8"/>
  <c r="Q18" i="8"/>
  <c r="M3" i="8"/>
  <c r="M5" i="8"/>
  <c r="P5" i="8"/>
  <c r="M7" i="8"/>
  <c r="M8" i="8"/>
  <c r="R8" i="8"/>
  <c r="M9" i="8"/>
  <c r="M10" i="8"/>
  <c r="R10" i="8"/>
  <c r="M11" i="8"/>
  <c r="R11" i="8"/>
  <c r="M12" i="8"/>
  <c r="R12" i="8"/>
  <c r="M13" i="8"/>
  <c r="R13" i="8"/>
  <c r="M14" i="8"/>
  <c r="R14" i="8"/>
  <c r="M15" i="8"/>
  <c r="R15" i="8"/>
  <c r="M16" i="8"/>
  <c r="R16" i="8"/>
  <c r="M18" i="8"/>
  <c r="R18" i="8"/>
  <c r="M20" i="8"/>
  <c r="R20" i="8"/>
  <c r="L20" i="8"/>
  <c r="Q20" i="8"/>
  <c r="R7" i="8"/>
  <c r="R9" i="8"/>
  <c r="R3" i="8"/>
  <c r="O5" i="8"/>
  <c r="O8" i="8"/>
  <c r="O12" i="8"/>
  <c r="O14" i="8"/>
  <c r="O16" i="8"/>
  <c r="P3" i="8"/>
  <c r="P7" i="8"/>
  <c r="P9" i="8"/>
  <c r="P11" i="8"/>
  <c r="P12" i="8"/>
  <c r="P14" i="8"/>
  <c r="J13" i="7"/>
  <c r="O13" i="7"/>
  <c r="J18" i="7"/>
  <c r="O18" i="7"/>
  <c r="J23" i="7"/>
  <c r="O23" i="7"/>
  <c r="J28" i="7"/>
  <c r="O28" i="7"/>
  <c r="J33" i="7"/>
  <c r="O33" i="7"/>
  <c r="J38" i="7"/>
  <c r="O38" i="7"/>
  <c r="J43" i="7"/>
  <c r="O43" i="7"/>
  <c r="J48" i="7"/>
  <c r="O48" i="7"/>
  <c r="J53" i="7"/>
  <c r="O53" i="7"/>
  <c r="J58" i="7"/>
  <c r="O58" i="7"/>
  <c r="J63" i="7"/>
  <c r="O63" i="7"/>
  <c r="J68" i="7"/>
  <c r="O68" i="7"/>
  <c r="J8" i="7"/>
  <c r="O8" i="7"/>
  <c r="J9" i="7"/>
  <c r="J10" i="7"/>
  <c r="J11" i="7"/>
  <c r="J12" i="7"/>
  <c r="J14" i="7"/>
  <c r="J15" i="7"/>
  <c r="J16" i="7"/>
  <c r="J17" i="7"/>
  <c r="J19" i="7"/>
  <c r="J20" i="7"/>
  <c r="J21" i="7"/>
  <c r="J22" i="7"/>
  <c r="J24" i="7"/>
  <c r="J25" i="7"/>
  <c r="J26" i="7"/>
  <c r="J27" i="7"/>
  <c r="J29" i="7"/>
  <c r="J30" i="7"/>
  <c r="J31" i="7"/>
  <c r="J32" i="7"/>
  <c r="J34" i="7"/>
  <c r="J35" i="7"/>
  <c r="J36" i="7"/>
  <c r="J37" i="7"/>
  <c r="J39" i="7"/>
  <c r="J40" i="7"/>
  <c r="J41" i="7"/>
  <c r="J42" i="7"/>
  <c r="J44" i="7"/>
  <c r="J45" i="7"/>
  <c r="J46" i="7"/>
  <c r="J47" i="7"/>
  <c r="J49" i="7"/>
  <c r="J50" i="7"/>
  <c r="J51" i="7"/>
  <c r="J52" i="7"/>
  <c r="J54" i="7"/>
  <c r="J55" i="7"/>
  <c r="J56" i="7"/>
  <c r="J57" i="7"/>
  <c r="J59" i="7"/>
  <c r="J60" i="7"/>
  <c r="J61" i="7"/>
  <c r="J62" i="7"/>
  <c r="J64" i="7"/>
  <c r="J65" i="7"/>
  <c r="J66" i="7"/>
  <c r="J67" i="7"/>
  <c r="J69" i="7"/>
  <c r="J70" i="7"/>
  <c r="J71" i="7"/>
  <c r="J72" i="7"/>
  <c r="H72" i="7"/>
  <c r="N68" i="7"/>
  <c r="H71" i="7"/>
  <c r="H70" i="7"/>
  <c r="H69" i="7"/>
  <c r="H68" i="7"/>
  <c r="M68" i="7"/>
  <c r="H67" i="7"/>
  <c r="N63" i="7"/>
  <c r="H66" i="7"/>
  <c r="H65" i="7"/>
  <c r="H64" i="7"/>
  <c r="H63" i="7"/>
  <c r="M63" i="7"/>
  <c r="H62" i="7"/>
  <c r="H61" i="7"/>
  <c r="H60" i="7"/>
  <c r="H59" i="7"/>
  <c r="N58" i="7"/>
  <c r="H58" i="7"/>
  <c r="M58" i="7"/>
  <c r="H57" i="7"/>
  <c r="N53" i="7"/>
  <c r="H56" i="7"/>
  <c r="H55" i="7"/>
  <c r="H54" i="7"/>
  <c r="H53" i="7"/>
  <c r="M53" i="7"/>
  <c r="H52" i="7"/>
  <c r="H51" i="7"/>
  <c r="H50" i="7"/>
  <c r="H49" i="7"/>
  <c r="N48" i="7"/>
  <c r="H48" i="7"/>
  <c r="M48" i="7"/>
  <c r="H47" i="7"/>
  <c r="H46" i="7"/>
  <c r="H45" i="7"/>
  <c r="H44" i="7"/>
  <c r="N43" i="7"/>
  <c r="H43" i="7"/>
  <c r="M43" i="7"/>
  <c r="H42" i="7"/>
  <c r="N38" i="7"/>
  <c r="H41" i="7"/>
  <c r="H40" i="7"/>
  <c r="H39" i="7"/>
  <c r="H38" i="7"/>
  <c r="M38" i="7"/>
  <c r="H37" i="7"/>
  <c r="H36" i="7"/>
  <c r="H35" i="7"/>
  <c r="H34" i="7"/>
  <c r="N33" i="7"/>
  <c r="H33" i="7"/>
  <c r="M33" i="7"/>
  <c r="H32" i="7"/>
  <c r="H31" i="7"/>
  <c r="H30" i="7"/>
  <c r="H29" i="7"/>
  <c r="N28" i="7"/>
  <c r="H28" i="7"/>
  <c r="M28" i="7"/>
  <c r="H27" i="7"/>
  <c r="H26" i="7"/>
  <c r="H25" i="7"/>
  <c r="H24" i="7"/>
  <c r="N23" i="7"/>
  <c r="H23" i="7"/>
  <c r="M23" i="7"/>
  <c r="H22" i="7"/>
  <c r="N18" i="7"/>
  <c r="H21" i="7"/>
  <c r="H20" i="7"/>
  <c r="H19" i="7"/>
  <c r="H18" i="7"/>
  <c r="M18" i="7"/>
  <c r="H17" i="7"/>
  <c r="H16" i="7"/>
  <c r="H15" i="7"/>
  <c r="H14" i="7"/>
  <c r="N13" i="7"/>
  <c r="H13" i="7"/>
  <c r="M13" i="7"/>
  <c r="H12" i="7"/>
  <c r="H11" i="7"/>
  <c r="H10" i="7"/>
  <c r="H9" i="7"/>
  <c r="N8" i="7"/>
  <c r="H8" i="7"/>
  <c r="M8" i="7"/>
  <c r="K20" i="3"/>
  <c r="I20" i="3"/>
  <c r="J20" i="3"/>
  <c r="H20" i="3"/>
  <c r="M20" i="3"/>
  <c r="L20" i="3"/>
  <c r="K18" i="3"/>
  <c r="I18" i="3"/>
  <c r="J18" i="3"/>
  <c r="H18" i="3"/>
  <c r="M18" i="3"/>
  <c r="L18" i="3"/>
  <c r="K16" i="3"/>
  <c r="I16" i="3"/>
  <c r="J16" i="3"/>
  <c r="H16" i="3"/>
  <c r="M16" i="3"/>
  <c r="L16" i="3"/>
  <c r="K15" i="3"/>
  <c r="I15" i="3"/>
  <c r="J15" i="3"/>
  <c r="H15" i="3"/>
  <c r="M15" i="3"/>
  <c r="L15" i="3"/>
  <c r="K14" i="3"/>
  <c r="I14" i="3"/>
  <c r="J14" i="3"/>
  <c r="H14" i="3"/>
  <c r="M14" i="3"/>
  <c r="L14" i="3"/>
  <c r="K13" i="3"/>
  <c r="I13" i="3"/>
  <c r="J13" i="3"/>
  <c r="H13" i="3"/>
  <c r="M13" i="3"/>
  <c r="L13" i="3"/>
  <c r="K12" i="3"/>
  <c r="I12" i="3"/>
  <c r="J12" i="3"/>
  <c r="H12" i="3"/>
  <c r="M12" i="3"/>
  <c r="L12" i="3"/>
  <c r="K11" i="3"/>
  <c r="I11" i="3"/>
  <c r="J11" i="3"/>
  <c r="H11" i="3"/>
  <c r="M11" i="3"/>
  <c r="L11" i="3"/>
  <c r="K10" i="3"/>
  <c r="I10" i="3"/>
  <c r="J10" i="3"/>
  <c r="H10" i="3"/>
  <c r="M10" i="3"/>
  <c r="L10" i="3"/>
  <c r="K9" i="3"/>
  <c r="I9" i="3"/>
  <c r="J9" i="3"/>
  <c r="H9" i="3"/>
  <c r="M9" i="3"/>
  <c r="L9" i="3"/>
  <c r="K8" i="3"/>
  <c r="I8" i="3"/>
  <c r="J8" i="3"/>
  <c r="H8" i="3"/>
  <c r="M8" i="3"/>
  <c r="L8" i="3"/>
  <c r="K7" i="3"/>
  <c r="I7" i="3"/>
  <c r="J7" i="3"/>
  <c r="H7" i="3"/>
  <c r="M7" i="3"/>
  <c r="L7" i="3"/>
  <c r="K5" i="3"/>
  <c r="I5" i="3"/>
  <c r="J5" i="3"/>
  <c r="H5" i="3"/>
  <c r="M5" i="3"/>
  <c r="L5" i="3"/>
  <c r="K3" i="3"/>
  <c r="I3" i="3"/>
  <c r="J3" i="3"/>
  <c r="H3" i="3"/>
  <c r="M3" i="3"/>
  <c r="L3" i="3"/>
  <c r="P15" i="8"/>
  <c r="O15" i="8"/>
  <c r="O7" i="8"/>
  <c r="P20" i="8"/>
  <c r="P13" i="8"/>
  <c r="O20" i="8"/>
  <c r="P18" i="8"/>
  <c r="O18" i="8"/>
  <c r="P16" i="8"/>
  <c r="O13" i="8"/>
  <c r="P8" i="8"/>
  <c r="R5" i="8"/>
  <c r="O11" i="8"/>
  <c r="O10" i="8"/>
  <c r="P10" i="8"/>
  <c r="O9" i="8"/>
  <c r="O3" i="8"/>
  <c r="L48" i="7"/>
  <c r="L58" i="7"/>
  <c r="L8" i="7"/>
  <c r="L18" i="7"/>
  <c r="L28" i="7"/>
  <c r="L13" i="7"/>
  <c r="L43" i="7"/>
  <c r="L53" i="7"/>
  <c r="L23" i="7"/>
  <c r="O3" i="3"/>
  <c r="Q5" i="3"/>
  <c r="O7" i="3"/>
  <c r="Q8" i="3"/>
  <c r="O9" i="3"/>
  <c r="Q10" i="3"/>
  <c r="O11" i="3"/>
  <c r="Q12" i="3"/>
  <c r="O13" i="3"/>
  <c r="Q14" i="3"/>
  <c r="O15" i="3"/>
  <c r="Q16" i="3"/>
  <c r="O18" i="3"/>
  <c r="Q20" i="3"/>
  <c r="P3" i="3"/>
  <c r="R5" i="3"/>
  <c r="P7" i="3"/>
  <c r="R8" i="3"/>
  <c r="P9" i="3"/>
  <c r="R10" i="3"/>
  <c r="P11" i="3"/>
  <c r="R12" i="3"/>
  <c r="P13" i="3"/>
  <c r="R14" i="3"/>
  <c r="P15" i="3"/>
  <c r="R16" i="3"/>
  <c r="P18" i="3"/>
  <c r="R20" i="3"/>
  <c r="Q3" i="3"/>
  <c r="O5" i="3"/>
  <c r="Q7" i="3"/>
  <c r="O8" i="3"/>
  <c r="Q9" i="3"/>
  <c r="O10" i="3"/>
  <c r="Q11" i="3"/>
  <c r="O12" i="3"/>
  <c r="Q13" i="3"/>
  <c r="O14" i="3"/>
  <c r="Q15" i="3"/>
  <c r="O16" i="3"/>
  <c r="Q18" i="3"/>
  <c r="O20" i="3"/>
  <c r="R3" i="3"/>
  <c r="P5" i="3"/>
  <c r="R7" i="3"/>
  <c r="P8" i="3"/>
  <c r="R9" i="3"/>
  <c r="P10" i="3"/>
  <c r="R11" i="3"/>
  <c r="P12" i="3"/>
  <c r="R13" i="3"/>
  <c r="P14" i="3"/>
  <c r="R15" i="3"/>
  <c r="P16" i="3"/>
  <c r="R18" i="3"/>
  <c r="P20" i="3"/>
  <c r="I72" i="6"/>
  <c r="H72" i="6"/>
  <c r="N71" i="6"/>
  <c r="I71" i="6"/>
  <c r="O71" i="6"/>
  <c r="H71" i="6"/>
  <c r="M71" i="6"/>
  <c r="I70" i="6"/>
  <c r="H70" i="6"/>
  <c r="N68" i="6"/>
  <c r="I69" i="6"/>
  <c r="H69" i="6"/>
  <c r="H68" i="6"/>
  <c r="M68" i="6"/>
  <c r="I68" i="6"/>
  <c r="O68" i="6"/>
  <c r="I67" i="6"/>
  <c r="H67" i="6"/>
  <c r="N66" i="6"/>
  <c r="I66" i="6"/>
  <c r="O66" i="6"/>
  <c r="H66" i="6"/>
  <c r="L66" i="6"/>
  <c r="I65" i="6"/>
  <c r="H65" i="6"/>
  <c r="N63" i="6"/>
  <c r="I64" i="6"/>
  <c r="H64" i="6"/>
  <c r="I63" i="6"/>
  <c r="O63" i="6"/>
  <c r="H63" i="6"/>
  <c r="M63" i="6"/>
  <c r="I62" i="6"/>
  <c r="H62" i="6"/>
  <c r="N61" i="6"/>
  <c r="I61" i="6"/>
  <c r="O61" i="6"/>
  <c r="H61" i="6"/>
  <c r="M61" i="6"/>
  <c r="I60" i="6"/>
  <c r="H60" i="6"/>
  <c r="I59" i="6"/>
  <c r="H59" i="6"/>
  <c r="N58" i="6"/>
  <c r="H58" i="6"/>
  <c r="M58" i="6"/>
  <c r="I58" i="6"/>
  <c r="O58" i="6"/>
  <c r="L58" i="6"/>
  <c r="I57" i="6"/>
  <c r="H57" i="6"/>
  <c r="N56" i="6"/>
  <c r="I56" i="6"/>
  <c r="O56" i="6"/>
  <c r="H56" i="6"/>
  <c r="L56" i="6"/>
  <c r="I55" i="6"/>
  <c r="H55" i="6"/>
  <c r="I54" i="6"/>
  <c r="H54" i="6"/>
  <c r="N53" i="6"/>
  <c r="I53" i="6"/>
  <c r="O53" i="6"/>
  <c r="H53" i="6"/>
  <c r="M53" i="6"/>
  <c r="I52" i="6"/>
  <c r="H52" i="6"/>
  <c r="N51" i="6"/>
  <c r="I51" i="6"/>
  <c r="O51" i="6"/>
  <c r="H51" i="6"/>
  <c r="M51" i="6"/>
  <c r="I50" i="6"/>
  <c r="H50" i="6"/>
  <c r="N48" i="6"/>
  <c r="I49" i="6"/>
  <c r="H49" i="6"/>
  <c r="I48" i="6"/>
  <c r="O48" i="6"/>
  <c r="H48" i="6"/>
  <c r="L48" i="6"/>
  <c r="I47" i="6"/>
  <c r="H47" i="6"/>
  <c r="N46" i="6"/>
  <c r="H46" i="6"/>
  <c r="M46" i="6"/>
  <c r="I46" i="6"/>
  <c r="O46" i="6"/>
  <c r="L46" i="6"/>
  <c r="I45" i="6"/>
  <c r="H45" i="6"/>
  <c r="N43" i="6"/>
  <c r="I44" i="6"/>
  <c r="H44" i="6"/>
  <c r="H43" i="6"/>
  <c r="L43" i="6"/>
  <c r="I43" i="6"/>
  <c r="O43" i="6"/>
  <c r="M43" i="6"/>
  <c r="I42" i="6"/>
  <c r="H42" i="6"/>
  <c r="N41" i="6"/>
  <c r="I41" i="6"/>
  <c r="O41" i="6"/>
  <c r="H41" i="6"/>
  <c r="M41" i="6"/>
  <c r="I40" i="6"/>
  <c r="H40" i="6"/>
  <c r="I39" i="6"/>
  <c r="H39" i="6"/>
  <c r="N38" i="6"/>
  <c r="I38" i="6"/>
  <c r="O38" i="6"/>
  <c r="H38" i="6"/>
  <c r="L38" i="6"/>
  <c r="I37" i="6"/>
  <c r="H37" i="6"/>
  <c r="N36" i="6"/>
  <c r="H36" i="6"/>
  <c r="M36" i="6"/>
  <c r="I36" i="6"/>
  <c r="O36" i="6"/>
  <c r="L36" i="6"/>
  <c r="I35" i="6"/>
  <c r="H35" i="6"/>
  <c r="I34" i="6"/>
  <c r="H34" i="6"/>
  <c r="N33" i="6"/>
  <c r="H33" i="6"/>
  <c r="L33" i="6"/>
  <c r="I33" i="6"/>
  <c r="O33" i="6"/>
  <c r="M33" i="6"/>
  <c r="I32" i="6"/>
  <c r="H32" i="6"/>
  <c r="N31" i="6"/>
  <c r="H31" i="6"/>
  <c r="L31" i="6"/>
  <c r="I31" i="6"/>
  <c r="O31" i="6"/>
  <c r="M31" i="6"/>
  <c r="I30" i="6"/>
  <c r="H30" i="6"/>
  <c r="N28" i="6"/>
  <c r="I29" i="6"/>
  <c r="H29" i="6"/>
  <c r="I28" i="6"/>
  <c r="O28" i="6"/>
  <c r="H28" i="6"/>
  <c r="L28" i="6"/>
  <c r="I27" i="6"/>
  <c r="H27" i="6"/>
  <c r="N26" i="6"/>
  <c r="I26" i="6"/>
  <c r="O26" i="6"/>
  <c r="H26" i="6"/>
  <c r="L26" i="6"/>
  <c r="I25" i="6"/>
  <c r="H25" i="6"/>
  <c r="N23" i="6"/>
  <c r="I24" i="6"/>
  <c r="H24" i="6"/>
  <c r="I23" i="6"/>
  <c r="O23" i="6"/>
  <c r="H23" i="6"/>
  <c r="M23" i="6"/>
  <c r="I22" i="6"/>
  <c r="H22" i="6"/>
  <c r="N21" i="6"/>
  <c r="I21" i="6"/>
  <c r="O21" i="6"/>
  <c r="H21" i="6"/>
  <c r="M21" i="6"/>
  <c r="I20" i="6"/>
  <c r="H20" i="6"/>
  <c r="I19" i="6"/>
  <c r="H19" i="6"/>
  <c r="N18" i="6"/>
  <c r="I18" i="6"/>
  <c r="O18" i="6"/>
  <c r="H18" i="6"/>
  <c r="M18" i="6"/>
  <c r="I17" i="6"/>
  <c r="H17" i="6"/>
  <c r="N16" i="6"/>
  <c r="I16" i="6"/>
  <c r="O16" i="6"/>
  <c r="H16" i="6"/>
  <c r="M16" i="6"/>
  <c r="I15" i="6"/>
  <c r="H15" i="6"/>
  <c r="I14" i="6"/>
  <c r="H14" i="6"/>
  <c r="N13" i="6"/>
  <c r="I13" i="6"/>
  <c r="O13" i="6"/>
  <c r="H13" i="6"/>
  <c r="M13" i="6"/>
  <c r="I12" i="6"/>
  <c r="H12" i="6"/>
  <c r="N11" i="6"/>
  <c r="H11" i="6"/>
  <c r="L11" i="6"/>
  <c r="I11" i="6"/>
  <c r="O11" i="6"/>
  <c r="M11" i="6"/>
  <c r="I10" i="6"/>
  <c r="H10" i="6"/>
  <c r="N8" i="6"/>
  <c r="I9" i="6"/>
  <c r="H9" i="6"/>
  <c r="I8" i="6"/>
  <c r="O8" i="6"/>
  <c r="H8" i="6"/>
  <c r="M8" i="6"/>
  <c r="I72" i="5"/>
  <c r="H72" i="5"/>
  <c r="N68" i="5"/>
  <c r="I71" i="5"/>
  <c r="H71" i="5"/>
  <c r="I70" i="5"/>
  <c r="H70" i="5"/>
  <c r="I69" i="5"/>
  <c r="H69" i="5"/>
  <c r="I68" i="5"/>
  <c r="O68" i="5"/>
  <c r="H68" i="5"/>
  <c r="M68" i="5"/>
  <c r="I67" i="5"/>
  <c r="H67" i="5"/>
  <c r="N63" i="5"/>
  <c r="I66" i="5"/>
  <c r="H66" i="5"/>
  <c r="I65" i="5"/>
  <c r="H65" i="5"/>
  <c r="I64" i="5"/>
  <c r="H64" i="5"/>
  <c r="I63" i="5"/>
  <c r="O63" i="5"/>
  <c r="H63" i="5"/>
  <c r="M63" i="5"/>
  <c r="I62" i="5"/>
  <c r="H62" i="5"/>
  <c r="N58" i="5"/>
  <c r="I61" i="5"/>
  <c r="H61" i="5"/>
  <c r="I60" i="5"/>
  <c r="H60" i="5"/>
  <c r="I59" i="5"/>
  <c r="H59" i="5"/>
  <c r="I58" i="5"/>
  <c r="O58" i="5"/>
  <c r="H58" i="5"/>
  <c r="M58" i="5"/>
  <c r="I57" i="5"/>
  <c r="H57" i="5"/>
  <c r="N53" i="5"/>
  <c r="I56" i="5"/>
  <c r="H56" i="5"/>
  <c r="I55" i="5"/>
  <c r="H55" i="5"/>
  <c r="I54" i="5"/>
  <c r="H54" i="5"/>
  <c r="I53" i="5"/>
  <c r="O53" i="5"/>
  <c r="H53" i="5"/>
  <c r="M53" i="5"/>
  <c r="I52" i="5"/>
  <c r="H52" i="5"/>
  <c r="N48" i="5"/>
  <c r="I51" i="5"/>
  <c r="H51" i="5"/>
  <c r="I50" i="5"/>
  <c r="H50" i="5"/>
  <c r="I49" i="5"/>
  <c r="H49" i="5"/>
  <c r="I48" i="5"/>
  <c r="O48" i="5"/>
  <c r="H48" i="5"/>
  <c r="M48" i="5"/>
  <c r="I47" i="5"/>
  <c r="H47" i="5"/>
  <c r="N43" i="5"/>
  <c r="I46" i="5"/>
  <c r="H46" i="5"/>
  <c r="I45" i="5"/>
  <c r="H45" i="5"/>
  <c r="I44" i="5"/>
  <c r="H44" i="5"/>
  <c r="H43" i="5"/>
  <c r="L43" i="5"/>
  <c r="I43" i="5"/>
  <c r="O43" i="5"/>
  <c r="M43" i="5"/>
  <c r="I42" i="5"/>
  <c r="H42" i="5"/>
  <c r="N38" i="5"/>
  <c r="I41" i="5"/>
  <c r="H41" i="5"/>
  <c r="I40" i="5"/>
  <c r="H40" i="5"/>
  <c r="I39" i="5"/>
  <c r="H39" i="5"/>
  <c r="I38" i="5"/>
  <c r="O38" i="5"/>
  <c r="H38" i="5"/>
  <c r="M38" i="5"/>
  <c r="I37" i="5"/>
  <c r="H37" i="5"/>
  <c r="N33" i="5"/>
  <c r="I36" i="5"/>
  <c r="H36" i="5"/>
  <c r="I35" i="5"/>
  <c r="H35" i="5"/>
  <c r="I34" i="5"/>
  <c r="H34" i="5"/>
  <c r="I33" i="5"/>
  <c r="O33" i="5"/>
  <c r="H33" i="5"/>
  <c r="M33" i="5"/>
  <c r="I32" i="5"/>
  <c r="H32" i="5"/>
  <c r="N28" i="5"/>
  <c r="I31" i="5"/>
  <c r="H31" i="5"/>
  <c r="I30" i="5"/>
  <c r="H30" i="5"/>
  <c r="I29" i="5"/>
  <c r="H29" i="5"/>
  <c r="I28" i="5"/>
  <c r="O28" i="5"/>
  <c r="H28" i="5"/>
  <c r="M28" i="5"/>
  <c r="I27" i="5"/>
  <c r="H27" i="5"/>
  <c r="N23" i="5"/>
  <c r="I26" i="5"/>
  <c r="H26" i="5"/>
  <c r="I25" i="5"/>
  <c r="H25" i="5"/>
  <c r="I24" i="5"/>
  <c r="H24" i="5"/>
  <c r="I23" i="5"/>
  <c r="O23" i="5"/>
  <c r="H23" i="5"/>
  <c r="M23" i="5"/>
  <c r="I22" i="5"/>
  <c r="H22" i="5"/>
  <c r="N18" i="5"/>
  <c r="I21" i="5"/>
  <c r="H21" i="5"/>
  <c r="I20" i="5"/>
  <c r="H20" i="5"/>
  <c r="I19" i="5"/>
  <c r="H19" i="5"/>
  <c r="I18" i="5"/>
  <c r="O18" i="5"/>
  <c r="H18" i="5"/>
  <c r="M18" i="5"/>
  <c r="I17" i="5"/>
  <c r="H17" i="5"/>
  <c r="N13" i="5"/>
  <c r="I16" i="5"/>
  <c r="H16" i="5"/>
  <c r="I15" i="5"/>
  <c r="H15" i="5"/>
  <c r="I14" i="5"/>
  <c r="H14" i="5"/>
  <c r="I13" i="5"/>
  <c r="O13" i="5"/>
  <c r="H13" i="5"/>
  <c r="M13" i="5"/>
  <c r="I12" i="5"/>
  <c r="H12" i="5"/>
  <c r="N8" i="5"/>
  <c r="I11" i="5"/>
  <c r="H11" i="5"/>
  <c r="I10" i="5"/>
  <c r="H10" i="5"/>
  <c r="I9" i="5"/>
  <c r="H9" i="5"/>
  <c r="I8" i="5"/>
  <c r="O8" i="5"/>
  <c r="H8" i="5"/>
  <c r="M8" i="5"/>
  <c r="M38" i="6"/>
  <c r="L41" i="6"/>
  <c r="L53" i="6"/>
  <c r="M56" i="6"/>
  <c r="M28" i="6"/>
  <c r="L71" i="6"/>
  <c r="L13" i="6"/>
  <c r="L21" i="6"/>
  <c r="L61" i="6"/>
  <c r="L23" i="6"/>
  <c r="M26" i="6"/>
  <c r="M48" i="6"/>
  <c r="L51" i="6"/>
  <c r="L63" i="6"/>
  <c r="M66" i="6"/>
  <c r="L68" i="6"/>
  <c r="L68" i="5"/>
  <c r="L33" i="5"/>
  <c r="L53" i="5"/>
  <c r="L23" i="5"/>
  <c r="L13" i="5"/>
  <c r="L63" i="5"/>
  <c r="L8" i="6"/>
  <c r="L16" i="6"/>
  <c r="L18" i="6"/>
  <c r="L28" i="5"/>
  <c r="L48" i="5"/>
  <c r="L8" i="5"/>
  <c r="L18" i="5"/>
  <c r="L38" i="5"/>
  <c r="L58" i="5"/>
  <c r="H18" i="4"/>
  <c r="H19" i="4"/>
  <c r="H20" i="4"/>
  <c r="L18" i="4"/>
  <c r="M18" i="4"/>
  <c r="N18" i="4"/>
  <c r="I18" i="4"/>
  <c r="O18" i="4"/>
  <c r="H21" i="4"/>
  <c r="H22" i="4"/>
  <c r="L21" i="4"/>
  <c r="M21" i="4"/>
  <c r="N21" i="4"/>
  <c r="I21" i="4"/>
  <c r="O21" i="4"/>
  <c r="H23" i="4"/>
  <c r="H24" i="4"/>
  <c r="H25" i="4"/>
  <c r="L23" i="4"/>
  <c r="M23" i="4"/>
  <c r="N23" i="4"/>
  <c r="I23" i="4"/>
  <c r="O23" i="4"/>
  <c r="H26" i="4"/>
  <c r="H27" i="4"/>
  <c r="L26" i="4"/>
  <c r="M26" i="4"/>
  <c r="N26" i="4"/>
  <c r="I26" i="4"/>
  <c r="O26" i="4"/>
  <c r="H28" i="4"/>
  <c r="H29" i="4"/>
  <c r="H30" i="4"/>
  <c r="L28" i="4"/>
  <c r="M28" i="4"/>
  <c r="N28" i="4"/>
  <c r="I28" i="4"/>
  <c r="O28" i="4"/>
  <c r="H31" i="4"/>
  <c r="H32" i="4"/>
  <c r="L31" i="4"/>
  <c r="M31" i="4"/>
  <c r="N31" i="4"/>
  <c r="I31" i="4"/>
  <c r="O31" i="4"/>
  <c r="H33" i="4"/>
  <c r="H34" i="4"/>
  <c r="H35" i="4"/>
  <c r="L33" i="4"/>
  <c r="M33" i="4"/>
  <c r="N33" i="4"/>
  <c r="I33" i="4"/>
  <c r="O33" i="4"/>
  <c r="H36" i="4"/>
  <c r="H37" i="4"/>
  <c r="L36" i="4"/>
  <c r="M36" i="4"/>
  <c r="N36" i="4"/>
  <c r="I36" i="4"/>
  <c r="O36" i="4"/>
  <c r="H38" i="4"/>
  <c r="H39" i="4"/>
  <c r="H40" i="4"/>
  <c r="L38" i="4"/>
  <c r="M38" i="4"/>
  <c r="N38" i="4"/>
  <c r="I38" i="4"/>
  <c r="O38" i="4"/>
  <c r="H41" i="4"/>
  <c r="H42" i="4"/>
  <c r="L41" i="4"/>
  <c r="M41" i="4"/>
  <c r="N41" i="4"/>
  <c r="I41" i="4"/>
  <c r="O41" i="4"/>
  <c r="H43" i="4"/>
  <c r="H44" i="4"/>
  <c r="H45" i="4"/>
  <c r="L43" i="4"/>
  <c r="M43" i="4"/>
  <c r="N43" i="4"/>
  <c r="I43" i="4"/>
  <c r="O43" i="4"/>
  <c r="H46" i="4"/>
  <c r="H47" i="4"/>
  <c r="L46" i="4"/>
  <c r="M46" i="4"/>
  <c r="N46" i="4"/>
  <c r="I46" i="4"/>
  <c r="O46" i="4"/>
  <c r="H48" i="4"/>
  <c r="H49" i="4"/>
  <c r="H50" i="4"/>
  <c r="L48" i="4"/>
  <c r="M48" i="4"/>
  <c r="N48" i="4"/>
  <c r="I48" i="4"/>
  <c r="O48" i="4"/>
  <c r="H51" i="4"/>
  <c r="H52" i="4"/>
  <c r="L51" i="4"/>
  <c r="M51" i="4"/>
  <c r="N51" i="4"/>
  <c r="I51" i="4"/>
  <c r="O51" i="4"/>
  <c r="H53" i="4"/>
  <c r="H54" i="4"/>
  <c r="H55" i="4"/>
  <c r="L53" i="4"/>
  <c r="M53" i="4"/>
  <c r="N53" i="4"/>
  <c r="I53" i="4"/>
  <c r="O53" i="4"/>
  <c r="H56" i="4"/>
  <c r="H57" i="4"/>
  <c r="L56" i="4"/>
  <c r="M56" i="4"/>
  <c r="N56" i="4"/>
  <c r="I56" i="4"/>
  <c r="O56" i="4"/>
  <c r="H58" i="4"/>
  <c r="H59" i="4"/>
  <c r="H60" i="4"/>
  <c r="L58" i="4"/>
  <c r="M58" i="4"/>
  <c r="N58" i="4"/>
  <c r="I58" i="4"/>
  <c r="O58" i="4"/>
  <c r="H61" i="4"/>
  <c r="H62" i="4"/>
  <c r="L61" i="4"/>
  <c r="M61" i="4"/>
  <c r="N61" i="4"/>
  <c r="I61" i="4"/>
  <c r="O61" i="4"/>
  <c r="H63" i="4"/>
  <c r="H64" i="4"/>
  <c r="H65" i="4"/>
  <c r="L63" i="4"/>
  <c r="M63" i="4"/>
  <c r="N63" i="4"/>
  <c r="I63" i="4"/>
  <c r="O63" i="4"/>
  <c r="H66" i="4"/>
  <c r="H67" i="4"/>
  <c r="L66" i="4"/>
  <c r="M66" i="4"/>
  <c r="N66" i="4"/>
  <c r="I66" i="4"/>
  <c r="O66" i="4"/>
  <c r="H68" i="4"/>
  <c r="H69" i="4"/>
  <c r="H70" i="4"/>
  <c r="L68" i="4"/>
  <c r="M68" i="4"/>
  <c r="N68" i="4"/>
  <c r="I68" i="4"/>
  <c r="O68" i="4"/>
  <c r="H71" i="4"/>
  <c r="H72" i="4"/>
  <c r="L71" i="4"/>
  <c r="M71" i="4"/>
  <c r="N71" i="4"/>
  <c r="I71" i="4"/>
  <c r="O71" i="4"/>
  <c r="H13" i="4"/>
  <c r="H14" i="4"/>
  <c r="H15" i="4"/>
  <c r="L13" i="4"/>
  <c r="M13" i="4"/>
  <c r="N13" i="4"/>
  <c r="I13" i="4"/>
  <c r="O13" i="4"/>
  <c r="H16" i="4"/>
  <c r="H17" i="4"/>
  <c r="L16" i="4"/>
  <c r="M16" i="4"/>
  <c r="N16" i="4"/>
  <c r="I16" i="4"/>
  <c r="O16" i="4"/>
  <c r="I11" i="4"/>
  <c r="O11" i="4"/>
  <c r="H12" i="4"/>
  <c r="N11" i="4"/>
  <c r="H11" i="4"/>
  <c r="M11" i="4"/>
  <c r="L11" i="4"/>
  <c r="H10" i="4"/>
  <c r="N8" i="4"/>
  <c r="H8" i="4"/>
  <c r="H9" i="4"/>
  <c r="L8" i="4"/>
  <c r="I72" i="4"/>
  <c r="I70" i="4"/>
  <c r="I69" i="4"/>
  <c r="I67" i="4"/>
  <c r="I65" i="4"/>
  <c r="I64" i="4"/>
  <c r="I62" i="4"/>
  <c r="I60" i="4"/>
  <c r="I59" i="4"/>
  <c r="I57" i="4"/>
  <c r="I55" i="4"/>
  <c r="I54" i="4"/>
  <c r="I52" i="4"/>
  <c r="I50" i="4"/>
  <c r="I49" i="4"/>
  <c r="I47" i="4"/>
  <c r="I45" i="4"/>
  <c r="I44" i="4"/>
  <c r="I42" i="4"/>
  <c r="I40" i="4"/>
  <c r="I39" i="4"/>
  <c r="I37" i="4"/>
  <c r="I35" i="4"/>
  <c r="I34" i="4"/>
  <c r="I32" i="4"/>
  <c r="I30" i="4"/>
  <c r="I29" i="4"/>
  <c r="I27" i="4"/>
  <c r="I25" i="4"/>
  <c r="I24" i="4"/>
  <c r="I22" i="4"/>
  <c r="I20" i="4"/>
  <c r="I19" i="4"/>
  <c r="I17" i="4"/>
  <c r="I15" i="4"/>
  <c r="I14" i="4"/>
  <c r="I12" i="4"/>
  <c r="I10" i="4"/>
  <c r="I9" i="4"/>
  <c r="I8" i="4"/>
  <c r="O8" i="4"/>
  <c r="M8" i="4"/>
  <c r="H28" i="1"/>
  <c r="H29" i="1"/>
  <c r="H30" i="1"/>
  <c r="H31" i="1"/>
  <c r="H32" i="1"/>
  <c r="L28" i="1"/>
  <c r="M28" i="1"/>
  <c r="N28" i="1"/>
  <c r="I28" i="1"/>
  <c r="O28" i="1"/>
  <c r="H33" i="1"/>
  <c r="H34" i="1"/>
  <c r="H35" i="1"/>
  <c r="H36" i="1"/>
  <c r="H37" i="1"/>
  <c r="L33" i="1"/>
  <c r="M33" i="1"/>
  <c r="N33" i="1"/>
  <c r="I33" i="1"/>
  <c r="O33" i="1"/>
  <c r="H38" i="1"/>
  <c r="H39" i="1"/>
  <c r="H40" i="1"/>
  <c r="H41" i="1"/>
  <c r="H42" i="1"/>
  <c r="L38" i="1"/>
  <c r="M38" i="1"/>
  <c r="N38" i="1"/>
  <c r="I38" i="1"/>
  <c r="O38" i="1"/>
  <c r="H43" i="1"/>
  <c r="H44" i="1"/>
  <c r="H45" i="1"/>
  <c r="H46" i="1"/>
  <c r="H47" i="1"/>
  <c r="L43" i="1"/>
  <c r="M43" i="1"/>
  <c r="N43" i="1"/>
  <c r="I43" i="1"/>
  <c r="O43" i="1"/>
  <c r="H48" i="1"/>
  <c r="H49" i="1"/>
  <c r="H50" i="1"/>
  <c r="H51" i="1"/>
  <c r="H52" i="1"/>
  <c r="L48" i="1"/>
  <c r="M48" i="1"/>
  <c r="N48" i="1"/>
  <c r="I48" i="1"/>
  <c r="O48" i="1"/>
  <c r="H53" i="1"/>
  <c r="H54" i="1"/>
  <c r="H55" i="1"/>
  <c r="H56" i="1"/>
  <c r="H57" i="1"/>
  <c r="L53" i="1"/>
  <c r="M53" i="1"/>
  <c r="N53" i="1"/>
  <c r="I53" i="1"/>
  <c r="O53" i="1"/>
  <c r="H58" i="1"/>
  <c r="H59" i="1"/>
  <c r="H60" i="1"/>
  <c r="H61" i="1"/>
  <c r="H62" i="1"/>
  <c r="L58" i="1"/>
  <c r="M58" i="1"/>
  <c r="N58" i="1"/>
  <c r="I58" i="1"/>
  <c r="O58" i="1"/>
  <c r="H63" i="1"/>
  <c r="H64" i="1"/>
  <c r="H65" i="1"/>
  <c r="H66" i="1"/>
  <c r="H67" i="1"/>
  <c r="L63" i="1"/>
  <c r="M63" i="1"/>
  <c r="N63" i="1"/>
  <c r="I63" i="1"/>
  <c r="O63" i="1"/>
  <c r="H68" i="1"/>
  <c r="H69" i="1"/>
  <c r="H70" i="1"/>
  <c r="H71" i="1"/>
  <c r="H72" i="1"/>
  <c r="L68" i="1"/>
  <c r="M68" i="1"/>
  <c r="N68" i="1"/>
  <c r="I68" i="1"/>
  <c r="O68" i="1"/>
  <c r="I23" i="1"/>
  <c r="O23" i="1"/>
  <c r="H27" i="1"/>
  <c r="N23" i="1"/>
  <c r="H23" i="1"/>
  <c r="M23" i="1"/>
  <c r="H24" i="1"/>
  <c r="H25" i="1"/>
  <c r="H26" i="1"/>
  <c r="L23" i="1"/>
  <c r="I18" i="1"/>
  <c r="O18" i="1"/>
  <c r="H22" i="1"/>
  <c r="N18" i="1"/>
  <c r="H18" i="1"/>
  <c r="M18" i="1"/>
  <c r="H19" i="1"/>
  <c r="H20" i="1"/>
  <c r="H21" i="1"/>
  <c r="L18" i="1"/>
  <c r="I13" i="1"/>
  <c r="O13" i="1"/>
  <c r="H17" i="1"/>
  <c r="N13" i="1"/>
  <c r="H13" i="1"/>
  <c r="M13" i="1"/>
  <c r="H14" i="1"/>
  <c r="H15" i="1"/>
  <c r="H16" i="1"/>
  <c r="L13" i="1"/>
  <c r="I8" i="1"/>
  <c r="O8" i="1"/>
  <c r="H8" i="1"/>
  <c r="H9" i="1"/>
  <c r="H10" i="1"/>
  <c r="H11" i="1"/>
  <c r="H12" i="1"/>
  <c r="L8" i="1"/>
  <c r="N8" i="1"/>
  <c r="M8" i="1"/>
  <c r="I9" i="1"/>
  <c r="I10" i="1"/>
  <c r="I11" i="1"/>
  <c r="I12" i="1"/>
  <c r="I14" i="1"/>
  <c r="I15" i="1"/>
  <c r="I16" i="1"/>
  <c r="I17" i="1"/>
  <c r="I19" i="1"/>
  <c r="I20" i="1"/>
  <c r="I21" i="1"/>
  <c r="I22" i="1"/>
  <c r="I24" i="1"/>
  <c r="I25" i="1"/>
  <c r="I26" i="1"/>
  <c r="I27" i="1"/>
  <c r="I29" i="1"/>
  <c r="I30" i="1"/>
  <c r="I31" i="1"/>
  <c r="I32" i="1"/>
  <c r="I34" i="1"/>
  <c r="I35" i="1"/>
  <c r="I36" i="1"/>
  <c r="I37" i="1"/>
  <c r="I39" i="1"/>
  <c r="I40" i="1"/>
  <c r="I41" i="1"/>
  <c r="I42" i="1"/>
  <c r="I44" i="1"/>
  <c r="I45" i="1"/>
  <c r="I46" i="1"/>
  <c r="I47" i="1"/>
  <c r="I49" i="1"/>
  <c r="I50" i="1"/>
  <c r="I51" i="1"/>
  <c r="I52" i="1"/>
  <c r="I54" i="1"/>
  <c r="I55" i="1"/>
  <c r="I56" i="1"/>
  <c r="I57" i="1"/>
  <c r="I59" i="1"/>
  <c r="I60" i="1"/>
  <c r="I61" i="1"/>
  <c r="I62" i="1"/>
  <c r="I64" i="1"/>
  <c r="I65" i="1"/>
  <c r="I66" i="1"/>
  <c r="I67" i="1"/>
  <c r="I69" i="1"/>
  <c r="I70" i="1"/>
  <c r="I71" i="1"/>
  <c r="I72" i="1"/>
</calcChain>
</file>

<file path=xl/sharedStrings.xml><?xml version="1.0" encoding="utf-8"?>
<sst xmlns="http://schemas.openxmlformats.org/spreadsheetml/2006/main" count="274" uniqueCount="82">
  <si>
    <t>x</t>
  </si>
  <si>
    <t>y</t>
  </si>
  <si>
    <t>z</t>
  </si>
  <si>
    <t>Dist below top surface</t>
  </si>
  <si>
    <t>Dis from weld c/l</t>
  </si>
  <si>
    <t>XT</t>
  </si>
  <si>
    <t>YT</t>
  </si>
  <si>
    <t>ZT</t>
  </si>
  <si>
    <t>Weld thickness</t>
  </si>
  <si>
    <t>XT surface at C/L</t>
  </si>
  <si>
    <t>XT Surface at -40 from c/l</t>
  </si>
  <si>
    <t>XT surface at +40 from c/l</t>
  </si>
  <si>
    <t>YT at c/l</t>
  </si>
  <si>
    <t>Steps</t>
  </si>
  <si>
    <t>XT first</t>
  </si>
  <si>
    <t>XT last</t>
  </si>
  <si>
    <t>Time</t>
  </si>
  <si>
    <t>Start</t>
  </si>
  <si>
    <t>End</t>
  </si>
  <si>
    <t>Sample</t>
  </si>
  <si>
    <t>Orientation</t>
  </si>
  <si>
    <t>Weld K</t>
  </si>
  <si>
    <t>Weld L</t>
  </si>
  <si>
    <t>Comb K</t>
  </si>
  <si>
    <t>Purpose</t>
  </si>
  <si>
    <t>Measure T</t>
  </si>
  <si>
    <t>Measure N</t>
  </si>
  <si>
    <t>Tooth no.</t>
  </si>
  <si>
    <t>Tooth start</t>
  </si>
  <si>
    <t>Tooth end</t>
  </si>
  <si>
    <t>Unit vector</t>
  </si>
  <si>
    <t>Offset</t>
  </si>
  <si>
    <t>Top surface</t>
  </si>
  <si>
    <t>Bottom surface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</si>
  <si>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</si>
  <si>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</si>
  <si>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</si>
  <si>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</si>
  <si>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</si>
  <si>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</si>
  <si>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</si>
  <si>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</si>
  <si>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</si>
  <si>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</si>
  <si>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</si>
  <si>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</si>
  <si>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</si>
  <si>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</si>
  <si>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</si>
  <si>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</si>
  <si>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</si>
  <si>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</si>
  <si>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</si>
  <si>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</si>
  <si>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</si>
  <si>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</si>
  <si>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</si>
  <si>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</si>
  <si>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</si>
  <si>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</si>
  <si>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</si>
  <si>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</si>
  <si>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</si>
  <si>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</si>
  <si>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</si>
  <si>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</si>
  <si>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</si>
  <si>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</si>
  <si>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</si>
  <si>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Run no.</t>
  </si>
  <si>
    <t>N</t>
  </si>
  <si>
    <t>T</t>
  </si>
  <si>
    <t>Test diagonal line scan (works!)</t>
  </si>
  <si>
    <t>Find surface in XT (weld N) direction</t>
  </si>
  <si>
    <t>Find surface in XT (Weld L) direction</t>
  </si>
  <si>
    <t>ZT at c/l</t>
  </si>
  <si>
    <t>L</t>
  </si>
  <si>
    <t>Find surface in XT (Weld N) direction</t>
  </si>
  <si>
    <t>Measure L</t>
  </si>
  <si>
    <t>Comb L</t>
  </si>
  <si>
    <t>Measure L (in same comb for comparison)</t>
  </si>
  <si>
    <t>Count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</si>
</sst>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0" tint="-0.499984740745262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1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externalLink" Target="externalLinks/externalLink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'Weld K t'!$I$8:$I$72</c:f>
              <c:numCache>
                <c:formatCode>General</c:formatCode>
                <c:ptCount val="65"/>
                <c:pt idx="0">
                  <c:v>-2.216</c:v>
                </c:pt>
                <c:pt idx="1">
                  <c:v>-2.216</c:v>
                </c:pt>
                <c:pt idx="2">
                  <c:v>-2.216</c:v>
                </c:pt>
                <c:pt idx="3">
                  <c:v>-2.216</c:v>
                </c:pt>
                <c:pt idx="4">
                  <c:v>-2.216</c:v>
                </c:pt>
                <c:pt idx="5">
                  <c:v>1.784</c:v>
                </c:pt>
                <c:pt idx="6">
                  <c:v>1.784</c:v>
                </c:pt>
                <c:pt idx="7">
                  <c:v>1.784</c:v>
                </c:pt>
                <c:pt idx="8">
                  <c:v>1.784</c:v>
                </c:pt>
                <c:pt idx="9">
                  <c:v>1.784</c:v>
                </c:pt>
                <c:pt idx="10">
                  <c:v>5.784</c:v>
                </c:pt>
                <c:pt idx="11">
                  <c:v>5.784</c:v>
                </c:pt>
                <c:pt idx="12">
                  <c:v>5.784</c:v>
                </c:pt>
                <c:pt idx="13">
                  <c:v>5.784</c:v>
                </c:pt>
                <c:pt idx="14">
                  <c:v>5.784</c:v>
                </c:pt>
                <c:pt idx="15">
                  <c:v>9.783999999999998</c:v>
                </c:pt>
                <c:pt idx="16">
                  <c:v>9.783999999999998</c:v>
                </c:pt>
                <c:pt idx="17">
                  <c:v>9.783999999999998</c:v>
                </c:pt>
                <c:pt idx="18">
                  <c:v>9.783999999999998</c:v>
                </c:pt>
                <c:pt idx="19">
                  <c:v>9.783999999999998</c:v>
                </c:pt>
                <c:pt idx="20">
                  <c:v>13.784</c:v>
                </c:pt>
                <c:pt idx="21">
                  <c:v>13.784</c:v>
                </c:pt>
                <c:pt idx="22">
                  <c:v>13.784</c:v>
                </c:pt>
                <c:pt idx="23">
                  <c:v>13.784</c:v>
                </c:pt>
                <c:pt idx="24">
                  <c:v>13.784</c:v>
                </c:pt>
                <c:pt idx="25">
                  <c:v>21.784</c:v>
                </c:pt>
                <c:pt idx="26">
                  <c:v>21.784</c:v>
                </c:pt>
                <c:pt idx="27">
                  <c:v>21.784</c:v>
                </c:pt>
                <c:pt idx="28">
                  <c:v>21.784</c:v>
                </c:pt>
                <c:pt idx="29">
                  <c:v>21.784</c:v>
                </c:pt>
                <c:pt idx="30">
                  <c:v>37.784</c:v>
                </c:pt>
                <c:pt idx="31">
                  <c:v>37.784</c:v>
                </c:pt>
                <c:pt idx="32">
                  <c:v>37.784</c:v>
                </c:pt>
                <c:pt idx="33">
                  <c:v>37.784</c:v>
                </c:pt>
                <c:pt idx="34">
                  <c:v>37.784</c:v>
                </c:pt>
                <c:pt idx="35">
                  <c:v>-6.216</c:v>
                </c:pt>
                <c:pt idx="36">
                  <c:v>-6.216</c:v>
                </c:pt>
                <c:pt idx="37">
                  <c:v>-6.216</c:v>
                </c:pt>
                <c:pt idx="38">
                  <c:v>-6.216</c:v>
                </c:pt>
                <c:pt idx="39">
                  <c:v>-6.216</c:v>
                </c:pt>
                <c:pt idx="40">
                  <c:v>-10.216</c:v>
                </c:pt>
                <c:pt idx="41">
                  <c:v>-10.216</c:v>
                </c:pt>
                <c:pt idx="42">
                  <c:v>-10.216</c:v>
                </c:pt>
                <c:pt idx="43">
                  <c:v>-10.216</c:v>
                </c:pt>
                <c:pt idx="44">
                  <c:v>-10.216</c:v>
                </c:pt>
                <c:pt idx="45">
                  <c:v>-14.216</c:v>
                </c:pt>
                <c:pt idx="46">
                  <c:v>-14.216</c:v>
                </c:pt>
                <c:pt idx="47">
                  <c:v>-14.216</c:v>
                </c:pt>
                <c:pt idx="48">
                  <c:v>-14.216</c:v>
                </c:pt>
                <c:pt idx="49">
                  <c:v>-14.216</c:v>
                </c:pt>
                <c:pt idx="50">
                  <c:v>-18.216</c:v>
                </c:pt>
                <c:pt idx="51">
                  <c:v>-18.216</c:v>
                </c:pt>
                <c:pt idx="52">
                  <c:v>-18.216</c:v>
                </c:pt>
                <c:pt idx="53">
                  <c:v>-18.216</c:v>
                </c:pt>
                <c:pt idx="54">
                  <c:v>-18.216</c:v>
                </c:pt>
                <c:pt idx="55">
                  <c:v>-26.216</c:v>
                </c:pt>
                <c:pt idx="56">
                  <c:v>-26.216</c:v>
                </c:pt>
                <c:pt idx="57">
                  <c:v>-26.216</c:v>
                </c:pt>
                <c:pt idx="58">
                  <c:v>-26.216</c:v>
                </c:pt>
                <c:pt idx="59">
                  <c:v>-26.216</c:v>
                </c:pt>
                <c:pt idx="60">
                  <c:v>-42.216</c:v>
                </c:pt>
                <c:pt idx="61">
                  <c:v>-42.216</c:v>
                </c:pt>
                <c:pt idx="62">
                  <c:v>-42.216</c:v>
                </c:pt>
                <c:pt idx="63">
                  <c:v>-42.216</c:v>
                </c:pt>
                <c:pt idx="64">
                  <c:v>-42.216</c:v>
                </c:pt>
              </c:numCache>
            </c:numRef>
          </c:xVal>
          <c:yVal>
            <c:numRef>
              <c:f>'Weld K t'!$H$8:$H$72</c:f>
              <c:numCache>
                <c:formatCode>General</c:formatCode>
                <c:ptCount val="65"/>
                <c:pt idx="0">
                  <c:v>-4.65</c:v>
                </c:pt>
                <c:pt idx="1">
                  <c:v>-2.15</c:v>
                </c:pt>
                <c:pt idx="2">
                  <c:v>0.35</c:v>
                </c:pt>
                <c:pt idx="3">
                  <c:v>2.85</c:v>
                </c:pt>
                <c:pt idx="4">
                  <c:v>5.35</c:v>
                </c:pt>
                <c:pt idx="5">
                  <c:v>-4.766</c:v>
                </c:pt>
                <c:pt idx="6">
                  <c:v>-2.266</c:v>
                </c:pt>
                <c:pt idx="7">
                  <c:v>0.234</c:v>
                </c:pt>
                <c:pt idx="8">
                  <c:v>2.734</c:v>
                </c:pt>
                <c:pt idx="9">
                  <c:v>5.234</c:v>
                </c:pt>
                <c:pt idx="10">
                  <c:v>-4.882000000000001</c:v>
                </c:pt>
                <c:pt idx="11">
                  <c:v>-2.382000000000001</c:v>
                </c:pt>
                <c:pt idx="12">
                  <c:v>0.117999999999999</c:v>
                </c:pt>
                <c:pt idx="13">
                  <c:v>2.617999999999999</c:v>
                </c:pt>
                <c:pt idx="14">
                  <c:v>5.117999999999999</c:v>
                </c:pt>
                <c:pt idx="15">
                  <c:v>-4.998</c:v>
                </c:pt>
                <c:pt idx="16">
                  <c:v>-2.498</c:v>
                </c:pt>
                <c:pt idx="17">
                  <c:v>0.00199999999999978</c:v>
                </c:pt>
                <c:pt idx="18">
                  <c:v>2.502</c:v>
                </c:pt>
                <c:pt idx="19">
                  <c:v>5.002</c:v>
                </c:pt>
                <c:pt idx="20">
                  <c:v>-5.114</c:v>
                </c:pt>
                <c:pt idx="21">
                  <c:v>-2.614</c:v>
                </c:pt>
                <c:pt idx="22">
                  <c:v>-0.114</c:v>
                </c:pt>
                <c:pt idx="23">
                  <c:v>2.386</c:v>
                </c:pt>
                <c:pt idx="24">
                  <c:v>4.886</c:v>
                </c:pt>
                <c:pt idx="25">
                  <c:v>-5.346</c:v>
                </c:pt>
                <c:pt idx="26">
                  <c:v>-2.846</c:v>
                </c:pt>
                <c:pt idx="27">
                  <c:v>-0.346</c:v>
                </c:pt>
                <c:pt idx="28">
                  <c:v>2.154</c:v>
                </c:pt>
                <c:pt idx="29">
                  <c:v>4.654</c:v>
                </c:pt>
                <c:pt idx="30">
                  <c:v>-5.809999999999999</c:v>
                </c:pt>
                <c:pt idx="31">
                  <c:v>-3.309999999999999</c:v>
                </c:pt>
                <c:pt idx="32">
                  <c:v>-0.809999999999999</c:v>
                </c:pt>
                <c:pt idx="33">
                  <c:v>1.690000000000001</c:v>
                </c:pt>
                <c:pt idx="34">
                  <c:v>4.190000000000001</c:v>
                </c:pt>
                <c:pt idx="35">
                  <c:v>-4.761</c:v>
                </c:pt>
                <c:pt idx="36">
                  <c:v>-2.261</c:v>
                </c:pt>
                <c:pt idx="37">
                  <c:v>0.239</c:v>
                </c:pt>
                <c:pt idx="38">
                  <c:v>2.739</c:v>
                </c:pt>
                <c:pt idx="39">
                  <c:v>5.239</c:v>
                </c:pt>
                <c:pt idx="40">
                  <c:v>-4.872</c:v>
                </c:pt>
                <c:pt idx="41">
                  <c:v>-2.372</c:v>
                </c:pt>
                <c:pt idx="42">
                  <c:v>0.128</c:v>
                </c:pt>
                <c:pt idx="43">
                  <c:v>2.628</c:v>
                </c:pt>
                <c:pt idx="44">
                  <c:v>5.128</c:v>
                </c:pt>
                <c:pt idx="45">
                  <c:v>-4.983</c:v>
                </c:pt>
                <c:pt idx="46">
                  <c:v>-2.483000000000001</c:v>
                </c:pt>
                <c:pt idx="47">
                  <c:v>0.0169999999999995</c:v>
                </c:pt>
                <c:pt idx="48">
                  <c:v>2.516999999999999</c:v>
                </c:pt>
                <c:pt idx="49">
                  <c:v>5.016999999999999</c:v>
                </c:pt>
                <c:pt idx="50">
                  <c:v>-5.094</c:v>
                </c:pt>
                <c:pt idx="51">
                  <c:v>-2.594</c:v>
                </c:pt>
                <c:pt idx="52">
                  <c:v>-0.0940000000000003</c:v>
                </c:pt>
                <c:pt idx="53">
                  <c:v>2.406</c:v>
                </c:pt>
                <c:pt idx="54">
                  <c:v>4.906</c:v>
                </c:pt>
                <c:pt idx="55">
                  <c:v>-5.316</c:v>
                </c:pt>
                <c:pt idx="56">
                  <c:v>-2.816</c:v>
                </c:pt>
                <c:pt idx="57">
                  <c:v>-0.316</c:v>
                </c:pt>
                <c:pt idx="58">
                  <c:v>2.184</c:v>
                </c:pt>
                <c:pt idx="59">
                  <c:v>4.684</c:v>
                </c:pt>
                <c:pt idx="60">
                  <c:v>-5.76</c:v>
                </c:pt>
                <c:pt idx="61">
                  <c:v>-3.26</c:v>
                </c:pt>
                <c:pt idx="62">
                  <c:v>-0.76</c:v>
                </c:pt>
                <c:pt idx="63">
                  <c:v>1.74</c:v>
                </c:pt>
                <c:pt idx="64">
                  <c:v>4.24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633256"/>
        <c:axId val="2100777864"/>
      </c:scatterChart>
      <c:valAx>
        <c:axId val="2100633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777864"/>
        <c:crosses val="autoZero"/>
        <c:crossBetween val="midCat"/>
      </c:valAx>
      <c:valAx>
        <c:axId val="2100777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6332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'Weld K n'!$I$8:$I$72</c:f>
              <c:numCache>
                <c:formatCode>General</c:formatCode>
                <c:ptCount val="65"/>
                <c:pt idx="0">
                  <c:v>-2.216</c:v>
                </c:pt>
                <c:pt idx="1">
                  <c:v>-2.216</c:v>
                </c:pt>
                <c:pt idx="2">
                  <c:v>-2.216</c:v>
                </c:pt>
                <c:pt idx="3">
                  <c:v>-2.216</c:v>
                </c:pt>
                <c:pt idx="4">
                  <c:v>-2.216</c:v>
                </c:pt>
                <c:pt idx="5">
                  <c:v>1.784</c:v>
                </c:pt>
                <c:pt idx="6">
                  <c:v>1.784</c:v>
                </c:pt>
                <c:pt idx="7">
                  <c:v>1.784</c:v>
                </c:pt>
                <c:pt idx="8">
                  <c:v>1.784</c:v>
                </c:pt>
                <c:pt idx="9">
                  <c:v>1.784</c:v>
                </c:pt>
                <c:pt idx="10">
                  <c:v>5.784</c:v>
                </c:pt>
                <c:pt idx="11">
                  <c:v>5.784</c:v>
                </c:pt>
                <c:pt idx="12">
                  <c:v>5.784</c:v>
                </c:pt>
                <c:pt idx="13">
                  <c:v>5.784</c:v>
                </c:pt>
                <c:pt idx="14">
                  <c:v>5.784</c:v>
                </c:pt>
                <c:pt idx="15">
                  <c:v>9.783999999999998</c:v>
                </c:pt>
                <c:pt idx="16">
                  <c:v>9.783999999999998</c:v>
                </c:pt>
                <c:pt idx="17">
                  <c:v>9.783999999999998</c:v>
                </c:pt>
                <c:pt idx="18">
                  <c:v>9.783999999999998</c:v>
                </c:pt>
                <c:pt idx="19">
                  <c:v>9.783999999999998</c:v>
                </c:pt>
                <c:pt idx="20">
                  <c:v>13.784</c:v>
                </c:pt>
                <c:pt idx="21">
                  <c:v>13.784</c:v>
                </c:pt>
                <c:pt idx="22">
                  <c:v>13.784</c:v>
                </c:pt>
                <c:pt idx="23">
                  <c:v>13.784</c:v>
                </c:pt>
                <c:pt idx="24">
                  <c:v>13.784</c:v>
                </c:pt>
                <c:pt idx="25">
                  <c:v>21.784</c:v>
                </c:pt>
                <c:pt idx="26">
                  <c:v>21.784</c:v>
                </c:pt>
                <c:pt idx="27">
                  <c:v>21.784</c:v>
                </c:pt>
                <c:pt idx="28">
                  <c:v>21.784</c:v>
                </c:pt>
                <c:pt idx="29">
                  <c:v>21.784</c:v>
                </c:pt>
                <c:pt idx="30">
                  <c:v>37.784</c:v>
                </c:pt>
                <c:pt idx="31">
                  <c:v>37.784</c:v>
                </c:pt>
                <c:pt idx="32">
                  <c:v>37.784</c:v>
                </c:pt>
                <c:pt idx="33">
                  <c:v>37.784</c:v>
                </c:pt>
                <c:pt idx="34">
                  <c:v>37.784</c:v>
                </c:pt>
                <c:pt idx="35">
                  <c:v>-6.216</c:v>
                </c:pt>
                <c:pt idx="36">
                  <c:v>-6.216</c:v>
                </c:pt>
                <c:pt idx="37">
                  <c:v>-6.216</c:v>
                </c:pt>
                <c:pt idx="38">
                  <c:v>-6.216</c:v>
                </c:pt>
                <c:pt idx="39">
                  <c:v>-6.216</c:v>
                </c:pt>
                <c:pt idx="40">
                  <c:v>-10.216</c:v>
                </c:pt>
                <c:pt idx="41">
                  <c:v>-10.216</c:v>
                </c:pt>
                <c:pt idx="42">
                  <c:v>-10.216</c:v>
                </c:pt>
                <c:pt idx="43">
                  <c:v>-10.216</c:v>
                </c:pt>
                <c:pt idx="44">
                  <c:v>-10.216</c:v>
                </c:pt>
                <c:pt idx="45">
                  <c:v>-14.216</c:v>
                </c:pt>
                <c:pt idx="46">
                  <c:v>-14.216</c:v>
                </c:pt>
                <c:pt idx="47">
                  <c:v>-14.216</c:v>
                </c:pt>
                <c:pt idx="48">
                  <c:v>-14.216</c:v>
                </c:pt>
                <c:pt idx="49">
                  <c:v>-14.216</c:v>
                </c:pt>
                <c:pt idx="50">
                  <c:v>-18.216</c:v>
                </c:pt>
                <c:pt idx="51">
                  <c:v>-18.216</c:v>
                </c:pt>
                <c:pt idx="52">
                  <c:v>-18.216</c:v>
                </c:pt>
                <c:pt idx="53">
                  <c:v>-18.216</c:v>
                </c:pt>
                <c:pt idx="54">
                  <c:v>-18.216</c:v>
                </c:pt>
                <c:pt idx="55">
                  <c:v>-26.216</c:v>
                </c:pt>
                <c:pt idx="56">
                  <c:v>-26.216</c:v>
                </c:pt>
                <c:pt idx="57">
                  <c:v>-26.216</c:v>
                </c:pt>
                <c:pt idx="58">
                  <c:v>-26.216</c:v>
                </c:pt>
                <c:pt idx="59">
                  <c:v>-26.216</c:v>
                </c:pt>
                <c:pt idx="60">
                  <c:v>-42.216</c:v>
                </c:pt>
                <c:pt idx="61">
                  <c:v>-42.216</c:v>
                </c:pt>
                <c:pt idx="62">
                  <c:v>-42.216</c:v>
                </c:pt>
                <c:pt idx="63">
                  <c:v>-42.216</c:v>
                </c:pt>
                <c:pt idx="64">
                  <c:v>-42.216</c:v>
                </c:pt>
              </c:numCache>
            </c:numRef>
          </c:xVal>
          <c:yVal>
            <c:numRef>
              <c:f>'Weld K n'!$H$8:$H$72</c:f>
              <c:numCache>
                <c:formatCode>General</c:formatCode>
                <c:ptCount val="65"/>
                <c:pt idx="0">
                  <c:v>-4.65</c:v>
                </c:pt>
                <c:pt idx="1">
                  <c:v>-2.15</c:v>
                </c:pt>
                <c:pt idx="2">
                  <c:v>0.35</c:v>
                </c:pt>
                <c:pt idx="3">
                  <c:v>2.85</c:v>
                </c:pt>
                <c:pt idx="4">
                  <c:v>5.35</c:v>
                </c:pt>
                <c:pt idx="5">
                  <c:v>-4.766</c:v>
                </c:pt>
                <c:pt idx="6">
                  <c:v>-2.266</c:v>
                </c:pt>
                <c:pt idx="7">
                  <c:v>0.234</c:v>
                </c:pt>
                <c:pt idx="8">
                  <c:v>2.734</c:v>
                </c:pt>
                <c:pt idx="9">
                  <c:v>5.234</c:v>
                </c:pt>
                <c:pt idx="10">
                  <c:v>-4.882000000000001</c:v>
                </c:pt>
                <c:pt idx="11">
                  <c:v>-2.382000000000001</c:v>
                </c:pt>
                <c:pt idx="12">
                  <c:v>0.117999999999999</c:v>
                </c:pt>
                <c:pt idx="13">
                  <c:v>2.617999999999999</c:v>
                </c:pt>
                <c:pt idx="14">
                  <c:v>5.117999999999999</c:v>
                </c:pt>
                <c:pt idx="15">
                  <c:v>-4.998</c:v>
                </c:pt>
                <c:pt idx="16">
                  <c:v>-2.498</c:v>
                </c:pt>
                <c:pt idx="17">
                  <c:v>0.00199999999999978</c:v>
                </c:pt>
                <c:pt idx="18">
                  <c:v>2.502</c:v>
                </c:pt>
                <c:pt idx="19">
                  <c:v>5.002</c:v>
                </c:pt>
                <c:pt idx="20">
                  <c:v>-5.114</c:v>
                </c:pt>
                <c:pt idx="21">
                  <c:v>-2.614</c:v>
                </c:pt>
                <c:pt idx="22">
                  <c:v>-0.114</c:v>
                </c:pt>
                <c:pt idx="23">
                  <c:v>2.386</c:v>
                </c:pt>
                <c:pt idx="24">
                  <c:v>4.886</c:v>
                </c:pt>
                <c:pt idx="25">
                  <c:v>-5.346</c:v>
                </c:pt>
                <c:pt idx="26">
                  <c:v>-2.846</c:v>
                </c:pt>
                <c:pt idx="27">
                  <c:v>-0.346</c:v>
                </c:pt>
                <c:pt idx="28">
                  <c:v>2.154</c:v>
                </c:pt>
                <c:pt idx="29">
                  <c:v>4.654</c:v>
                </c:pt>
                <c:pt idx="30">
                  <c:v>-5.809999999999999</c:v>
                </c:pt>
                <c:pt idx="31">
                  <c:v>-3.309999999999999</c:v>
                </c:pt>
                <c:pt idx="32">
                  <c:v>-0.809999999999999</c:v>
                </c:pt>
                <c:pt idx="33">
                  <c:v>1.690000000000001</c:v>
                </c:pt>
                <c:pt idx="34">
                  <c:v>4.190000000000001</c:v>
                </c:pt>
                <c:pt idx="35">
                  <c:v>-4.761</c:v>
                </c:pt>
                <c:pt idx="36">
                  <c:v>-2.261</c:v>
                </c:pt>
                <c:pt idx="37">
                  <c:v>0.239</c:v>
                </c:pt>
                <c:pt idx="38">
                  <c:v>2.739</c:v>
                </c:pt>
                <c:pt idx="39">
                  <c:v>5.239</c:v>
                </c:pt>
                <c:pt idx="40">
                  <c:v>-4.872</c:v>
                </c:pt>
                <c:pt idx="41">
                  <c:v>-2.372</c:v>
                </c:pt>
                <c:pt idx="42">
                  <c:v>0.128</c:v>
                </c:pt>
                <c:pt idx="43">
                  <c:v>2.628</c:v>
                </c:pt>
                <c:pt idx="44">
                  <c:v>5.128</c:v>
                </c:pt>
                <c:pt idx="45">
                  <c:v>-4.983</c:v>
                </c:pt>
                <c:pt idx="46">
                  <c:v>-2.483000000000001</c:v>
                </c:pt>
                <c:pt idx="47">
                  <c:v>0.0169999999999995</c:v>
                </c:pt>
                <c:pt idx="48">
                  <c:v>2.516999999999999</c:v>
                </c:pt>
                <c:pt idx="49">
                  <c:v>5.016999999999999</c:v>
                </c:pt>
                <c:pt idx="50">
                  <c:v>-5.094</c:v>
                </c:pt>
                <c:pt idx="51">
                  <c:v>-2.594</c:v>
                </c:pt>
                <c:pt idx="52">
                  <c:v>-0.0940000000000003</c:v>
                </c:pt>
                <c:pt idx="53">
                  <c:v>2.406</c:v>
                </c:pt>
                <c:pt idx="54">
                  <c:v>4.906</c:v>
                </c:pt>
                <c:pt idx="55">
                  <c:v>-5.316</c:v>
                </c:pt>
                <c:pt idx="56">
                  <c:v>-2.816</c:v>
                </c:pt>
                <c:pt idx="57">
                  <c:v>-0.316</c:v>
                </c:pt>
                <c:pt idx="58">
                  <c:v>2.184</c:v>
                </c:pt>
                <c:pt idx="59">
                  <c:v>4.684</c:v>
                </c:pt>
                <c:pt idx="60">
                  <c:v>-5.76</c:v>
                </c:pt>
                <c:pt idx="61">
                  <c:v>-3.26</c:v>
                </c:pt>
                <c:pt idx="62">
                  <c:v>-0.76</c:v>
                </c:pt>
                <c:pt idx="63">
                  <c:v>1.74</c:v>
                </c:pt>
                <c:pt idx="64">
                  <c:v>4.24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519608"/>
        <c:axId val="2100538344"/>
      </c:scatterChart>
      <c:valAx>
        <c:axId val="2086519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538344"/>
        <c:crosses val="autoZero"/>
        <c:crossBetween val="midCat"/>
      </c:valAx>
      <c:valAx>
        <c:axId val="2100538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65196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'Weld L t'!$I$8:$I$72</c:f>
              <c:numCache>
                <c:formatCode>General</c:formatCode>
                <c:ptCount val="65"/>
                <c:pt idx="0">
                  <c:v>-0.2</c:v>
                </c:pt>
                <c:pt idx="1">
                  <c:v>-0.2</c:v>
                </c:pt>
                <c:pt idx="2">
                  <c:v>-0.2</c:v>
                </c:pt>
                <c:pt idx="3">
                  <c:v>-0.2</c:v>
                </c:pt>
                <c:pt idx="4">
                  <c:v>-0.2</c:v>
                </c:pt>
                <c:pt idx="5">
                  <c:v>3.8</c:v>
                </c:pt>
                <c:pt idx="6">
                  <c:v>3.8</c:v>
                </c:pt>
                <c:pt idx="7">
                  <c:v>3.8</c:v>
                </c:pt>
                <c:pt idx="8">
                  <c:v>3.8</c:v>
                </c:pt>
                <c:pt idx="9">
                  <c:v>3.8</c:v>
                </c:pt>
                <c:pt idx="10">
                  <c:v>7.8</c:v>
                </c:pt>
                <c:pt idx="11">
                  <c:v>7.8</c:v>
                </c:pt>
                <c:pt idx="12">
                  <c:v>7.8</c:v>
                </c:pt>
                <c:pt idx="13">
                  <c:v>7.8</c:v>
                </c:pt>
                <c:pt idx="14">
                  <c:v>7.8</c:v>
                </c:pt>
                <c:pt idx="15">
                  <c:v>11.8</c:v>
                </c:pt>
                <c:pt idx="16">
                  <c:v>11.8</c:v>
                </c:pt>
                <c:pt idx="17">
                  <c:v>11.8</c:v>
                </c:pt>
                <c:pt idx="18">
                  <c:v>11.8</c:v>
                </c:pt>
                <c:pt idx="19">
                  <c:v>11.8</c:v>
                </c:pt>
                <c:pt idx="20">
                  <c:v>15.8</c:v>
                </c:pt>
                <c:pt idx="21">
                  <c:v>15.8</c:v>
                </c:pt>
                <c:pt idx="22">
                  <c:v>15.8</c:v>
                </c:pt>
                <c:pt idx="23">
                  <c:v>15.8</c:v>
                </c:pt>
                <c:pt idx="24">
                  <c:v>15.8</c:v>
                </c:pt>
                <c:pt idx="25">
                  <c:v>23.8</c:v>
                </c:pt>
                <c:pt idx="26">
                  <c:v>23.8</c:v>
                </c:pt>
                <c:pt idx="27">
                  <c:v>23.8</c:v>
                </c:pt>
                <c:pt idx="28">
                  <c:v>23.8</c:v>
                </c:pt>
                <c:pt idx="29">
                  <c:v>23.8</c:v>
                </c:pt>
                <c:pt idx="30">
                  <c:v>39.8</c:v>
                </c:pt>
                <c:pt idx="31">
                  <c:v>39.8</c:v>
                </c:pt>
                <c:pt idx="32">
                  <c:v>39.8</c:v>
                </c:pt>
                <c:pt idx="33">
                  <c:v>39.8</c:v>
                </c:pt>
                <c:pt idx="34">
                  <c:v>39.8</c:v>
                </c:pt>
                <c:pt idx="35">
                  <c:v>-4.2</c:v>
                </c:pt>
                <c:pt idx="36">
                  <c:v>-4.2</c:v>
                </c:pt>
                <c:pt idx="37">
                  <c:v>-4.2</c:v>
                </c:pt>
                <c:pt idx="38">
                  <c:v>-4.2</c:v>
                </c:pt>
                <c:pt idx="39">
                  <c:v>-4.2</c:v>
                </c:pt>
                <c:pt idx="40">
                  <c:v>-8.2</c:v>
                </c:pt>
                <c:pt idx="41">
                  <c:v>-8.2</c:v>
                </c:pt>
                <c:pt idx="42">
                  <c:v>-8.2</c:v>
                </c:pt>
                <c:pt idx="43">
                  <c:v>-8.2</c:v>
                </c:pt>
                <c:pt idx="44">
                  <c:v>-8.2</c:v>
                </c:pt>
                <c:pt idx="45">
                  <c:v>-12.2</c:v>
                </c:pt>
                <c:pt idx="46">
                  <c:v>-12.2</c:v>
                </c:pt>
                <c:pt idx="47">
                  <c:v>-12.2</c:v>
                </c:pt>
                <c:pt idx="48">
                  <c:v>-12.2</c:v>
                </c:pt>
                <c:pt idx="49">
                  <c:v>-12.2</c:v>
                </c:pt>
                <c:pt idx="50">
                  <c:v>-16.2</c:v>
                </c:pt>
                <c:pt idx="51">
                  <c:v>-16.2</c:v>
                </c:pt>
                <c:pt idx="52">
                  <c:v>-16.2</c:v>
                </c:pt>
                <c:pt idx="53">
                  <c:v>-16.2</c:v>
                </c:pt>
                <c:pt idx="54">
                  <c:v>-16.2</c:v>
                </c:pt>
                <c:pt idx="55">
                  <c:v>-24.2</c:v>
                </c:pt>
                <c:pt idx="56">
                  <c:v>-24.2</c:v>
                </c:pt>
                <c:pt idx="57">
                  <c:v>-24.2</c:v>
                </c:pt>
                <c:pt idx="58">
                  <c:v>-24.2</c:v>
                </c:pt>
                <c:pt idx="59">
                  <c:v>-24.2</c:v>
                </c:pt>
                <c:pt idx="60">
                  <c:v>-40.2</c:v>
                </c:pt>
                <c:pt idx="61">
                  <c:v>-40.2</c:v>
                </c:pt>
                <c:pt idx="62">
                  <c:v>-40.2</c:v>
                </c:pt>
                <c:pt idx="63">
                  <c:v>-40.2</c:v>
                </c:pt>
                <c:pt idx="64">
                  <c:v>-40.2</c:v>
                </c:pt>
              </c:numCache>
            </c:numRef>
          </c:xVal>
          <c:yVal>
            <c:numRef>
              <c:f>'Weld L t'!$H$8:$H$72</c:f>
              <c:numCache>
                <c:formatCode>General</c:formatCode>
                <c:ptCount val="65"/>
                <c:pt idx="0">
                  <c:v>-4.45</c:v>
                </c:pt>
                <c:pt idx="1">
                  <c:v>-1.949999999999999</c:v>
                </c:pt>
                <c:pt idx="2">
                  <c:v>0.550000000000001</c:v>
                </c:pt>
                <c:pt idx="3">
                  <c:v>3.050000000000001</c:v>
                </c:pt>
                <c:pt idx="4">
                  <c:v>5.550000000000001</c:v>
                </c:pt>
                <c:pt idx="5">
                  <c:v>-4.614999999999999</c:v>
                </c:pt>
                <c:pt idx="6">
                  <c:v>-2.114999999999999</c:v>
                </c:pt>
                <c:pt idx="7">
                  <c:v>0.385000000000001</c:v>
                </c:pt>
                <c:pt idx="8">
                  <c:v>2.885000000000001</c:v>
                </c:pt>
                <c:pt idx="9">
                  <c:v>5.385000000000001</c:v>
                </c:pt>
                <c:pt idx="10">
                  <c:v>-4.78</c:v>
                </c:pt>
                <c:pt idx="11">
                  <c:v>-2.279999999999999</c:v>
                </c:pt>
                <c:pt idx="12">
                  <c:v>0.220000000000001</c:v>
                </c:pt>
                <c:pt idx="13">
                  <c:v>2.720000000000001</c:v>
                </c:pt>
                <c:pt idx="14">
                  <c:v>5.220000000000001</c:v>
                </c:pt>
                <c:pt idx="15">
                  <c:v>-4.944999999999999</c:v>
                </c:pt>
                <c:pt idx="16">
                  <c:v>-2.444999999999999</c:v>
                </c:pt>
                <c:pt idx="17">
                  <c:v>0.0550000000000006</c:v>
                </c:pt>
                <c:pt idx="18">
                  <c:v>2.555000000000001</c:v>
                </c:pt>
                <c:pt idx="19">
                  <c:v>5.055000000000001</c:v>
                </c:pt>
                <c:pt idx="20">
                  <c:v>-5.109999999999999</c:v>
                </c:pt>
                <c:pt idx="21">
                  <c:v>-2.609999999999999</c:v>
                </c:pt>
                <c:pt idx="22">
                  <c:v>-0.109999999999999</c:v>
                </c:pt>
                <c:pt idx="23">
                  <c:v>2.39</c:v>
                </c:pt>
                <c:pt idx="24">
                  <c:v>4.89</c:v>
                </c:pt>
                <c:pt idx="25">
                  <c:v>-5.44</c:v>
                </c:pt>
                <c:pt idx="26">
                  <c:v>-2.939999999999999</c:v>
                </c:pt>
                <c:pt idx="27">
                  <c:v>-0.439999999999999</c:v>
                </c:pt>
                <c:pt idx="28">
                  <c:v>2.06</c:v>
                </c:pt>
                <c:pt idx="29">
                  <c:v>4.56</c:v>
                </c:pt>
                <c:pt idx="30">
                  <c:v>-6.1</c:v>
                </c:pt>
                <c:pt idx="31">
                  <c:v>-3.6</c:v>
                </c:pt>
                <c:pt idx="32">
                  <c:v>-1.1</c:v>
                </c:pt>
                <c:pt idx="33">
                  <c:v>1.4</c:v>
                </c:pt>
                <c:pt idx="34">
                  <c:v>3.9</c:v>
                </c:pt>
                <c:pt idx="35">
                  <c:v>-4.595999999999999</c:v>
                </c:pt>
                <c:pt idx="36">
                  <c:v>-2.095999999999999</c:v>
                </c:pt>
                <c:pt idx="37">
                  <c:v>0.404000000000001</c:v>
                </c:pt>
                <c:pt idx="38">
                  <c:v>2.904000000000001</c:v>
                </c:pt>
                <c:pt idx="39">
                  <c:v>5.404000000000001</c:v>
                </c:pt>
                <c:pt idx="40">
                  <c:v>-4.742</c:v>
                </c:pt>
                <c:pt idx="41">
                  <c:v>-2.242</c:v>
                </c:pt>
                <c:pt idx="42">
                  <c:v>0.258000000000001</c:v>
                </c:pt>
                <c:pt idx="43">
                  <c:v>2.758000000000001</c:v>
                </c:pt>
                <c:pt idx="44">
                  <c:v>5.258000000000001</c:v>
                </c:pt>
                <c:pt idx="45">
                  <c:v>-4.888</c:v>
                </c:pt>
                <c:pt idx="46">
                  <c:v>-2.388</c:v>
                </c:pt>
                <c:pt idx="47">
                  <c:v>0.112</c:v>
                </c:pt>
                <c:pt idx="48">
                  <c:v>2.612</c:v>
                </c:pt>
                <c:pt idx="49">
                  <c:v>5.112</c:v>
                </c:pt>
                <c:pt idx="50">
                  <c:v>-5.034</c:v>
                </c:pt>
                <c:pt idx="51">
                  <c:v>-2.534</c:v>
                </c:pt>
                <c:pt idx="52">
                  <c:v>-0.0339999999999998</c:v>
                </c:pt>
                <c:pt idx="53">
                  <c:v>2.466</c:v>
                </c:pt>
                <c:pt idx="54">
                  <c:v>4.966</c:v>
                </c:pt>
                <c:pt idx="55">
                  <c:v>-5.326</c:v>
                </c:pt>
                <c:pt idx="56">
                  <c:v>-2.826</c:v>
                </c:pt>
                <c:pt idx="57">
                  <c:v>-0.326</c:v>
                </c:pt>
                <c:pt idx="58">
                  <c:v>2.174</c:v>
                </c:pt>
                <c:pt idx="59">
                  <c:v>4.674</c:v>
                </c:pt>
                <c:pt idx="60">
                  <c:v>-5.91</c:v>
                </c:pt>
                <c:pt idx="61">
                  <c:v>-3.41</c:v>
                </c:pt>
                <c:pt idx="62">
                  <c:v>-0.91</c:v>
                </c:pt>
                <c:pt idx="63">
                  <c:v>1.59</c:v>
                </c:pt>
                <c:pt idx="64">
                  <c:v>4.09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280072"/>
        <c:axId val="2098574008"/>
      </c:scatterChart>
      <c:valAx>
        <c:axId val="2098280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574008"/>
        <c:crosses val="autoZero"/>
        <c:crossBetween val="midCat"/>
      </c:valAx>
      <c:valAx>
        <c:axId val="2098574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2800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'Weld L n'!$I$8:$I$72</c:f>
              <c:numCache>
                <c:formatCode>General</c:formatCode>
                <c:ptCount val="65"/>
                <c:pt idx="0">
                  <c:v>-0.2</c:v>
                </c:pt>
                <c:pt idx="1">
                  <c:v>-0.2</c:v>
                </c:pt>
                <c:pt idx="2">
                  <c:v>-0.2</c:v>
                </c:pt>
                <c:pt idx="3">
                  <c:v>-0.2</c:v>
                </c:pt>
                <c:pt idx="4">
                  <c:v>-0.2</c:v>
                </c:pt>
                <c:pt idx="5">
                  <c:v>3.8</c:v>
                </c:pt>
                <c:pt idx="6">
                  <c:v>3.8</c:v>
                </c:pt>
                <c:pt idx="7">
                  <c:v>3.8</c:v>
                </c:pt>
                <c:pt idx="8">
                  <c:v>3.8</c:v>
                </c:pt>
                <c:pt idx="9">
                  <c:v>3.8</c:v>
                </c:pt>
                <c:pt idx="10">
                  <c:v>7.8</c:v>
                </c:pt>
                <c:pt idx="11">
                  <c:v>7.8</c:v>
                </c:pt>
                <c:pt idx="12">
                  <c:v>7.8</c:v>
                </c:pt>
                <c:pt idx="13">
                  <c:v>7.8</c:v>
                </c:pt>
                <c:pt idx="14">
                  <c:v>7.8</c:v>
                </c:pt>
                <c:pt idx="15">
                  <c:v>11.8</c:v>
                </c:pt>
                <c:pt idx="16">
                  <c:v>11.8</c:v>
                </c:pt>
                <c:pt idx="17">
                  <c:v>11.8</c:v>
                </c:pt>
                <c:pt idx="18">
                  <c:v>11.8</c:v>
                </c:pt>
                <c:pt idx="19">
                  <c:v>11.8</c:v>
                </c:pt>
                <c:pt idx="20">
                  <c:v>15.8</c:v>
                </c:pt>
                <c:pt idx="21">
                  <c:v>15.8</c:v>
                </c:pt>
                <c:pt idx="22">
                  <c:v>15.8</c:v>
                </c:pt>
                <c:pt idx="23">
                  <c:v>15.8</c:v>
                </c:pt>
                <c:pt idx="24">
                  <c:v>15.8</c:v>
                </c:pt>
                <c:pt idx="25">
                  <c:v>23.8</c:v>
                </c:pt>
                <c:pt idx="26">
                  <c:v>23.8</c:v>
                </c:pt>
                <c:pt idx="27">
                  <c:v>23.8</c:v>
                </c:pt>
                <c:pt idx="28">
                  <c:v>23.8</c:v>
                </c:pt>
                <c:pt idx="29">
                  <c:v>23.8</c:v>
                </c:pt>
                <c:pt idx="30">
                  <c:v>39.8</c:v>
                </c:pt>
                <c:pt idx="31">
                  <c:v>39.8</c:v>
                </c:pt>
                <c:pt idx="32">
                  <c:v>39.8</c:v>
                </c:pt>
                <c:pt idx="33">
                  <c:v>39.8</c:v>
                </c:pt>
                <c:pt idx="34">
                  <c:v>39.8</c:v>
                </c:pt>
                <c:pt idx="35">
                  <c:v>-4.2</c:v>
                </c:pt>
                <c:pt idx="36">
                  <c:v>-4.2</c:v>
                </c:pt>
                <c:pt idx="37">
                  <c:v>-4.2</c:v>
                </c:pt>
                <c:pt idx="38">
                  <c:v>-4.2</c:v>
                </c:pt>
                <c:pt idx="39">
                  <c:v>-4.2</c:v>
                </c:pt>
                <c:pt idx="40">
                  <c:v>-8.2</c:v>
                </c:pt>
                <c:pt idx="41">
                  <c:v>-8.2</c:v>
                </c:pt>
                <c:pt idx="42">
                  <c:v>-8.2</c:v>
                </c:pt>
                <c:pt idx="43">
                  <c:v>-8.2</c:v>
                </c:pt>
                <c:pt idx="44">
                  <c:v>-8.2</c:v>
                </c:pt>
                <c:pt idx="45">
                  <c:v>-12.2</c:v>
                </c:pt>
                <c:pt idx="46">
                  <c:v>-12.2</c:v>
                </c:pt>
                <c:pt idx="47">
                  <c:v>-12.2</c:v>
                </c:pt>
                <c:pt idx="48">
                  <c:v>-12.2</c:v>
                </c:pt>
                <c:pt idx="49">
                  <c:v>-12.2</c:v>
                </c:pt>
                <c:pt idx="50">
                  <c:v>-16.2</c:v>
                </c:pt>
                <c:pt idx="51">
                  <c:v>-16.2</c:v>
                </c:pt>
                <c:pt idx="52">
                  <c:v>-16.2</c:v>
                </c:pt>
                <c:pt idx="53">
                  <c:v>-16.2</c:v>
                </c:pt>
                <c:pt idx="54">
                  <c:v>-16.2</c:v>
                </c:pt>
                <c:pt idx="55">
                  <c:v>-24.2</c:v>
                </c:pt>
                <c:pt idx="56">
                  <c:v>-24.2</c:v>
                </c:pt>
                <c:pt idx="57">
                  <c:v>-24.2</c:v>
                </c:pt>
                <c:pt idx="58">
                  <c:v>-24.2</c:v>
                </c:pt>
                <c:pt idx="59">
                  <c:v>-24.2</c:v>
                </c:pt>
                <c:pt idx="60">
                  <c:v>-40.2</c:v>
                </c:pt>
                <c:pt idx="61">
                  <c:v>-40.2</c:v>
                </c:pt>
                <c:pt idx="62">
                  <c:v>-40.2</c:v>
                </c:pt>
                <c:pt idx="63">
                  <c:v>-40.2</c:v>
                </c:pt>
                <c:pt idx="64">
                  <c:v>-40.2</c:v>
                </c:pt>
              </c:numCache>
            </c:numRef>
          </c:xVal>
          <c:yVal>
            <c:numRef>
              <c:f>'Weld L n'!$H$8:$H$72</c:f>
              <c:numCache>
                <c:formatCode>General</c:formatCode>
                <c:ptCount val="65"/>
                <c:pt idx="0">
                  <c:v>-4.45</c:v>
                </c:pt>
                <c:pt idx="1">
                  <c:v>-1.949999999999999</c:v>
                </c:pt>
                <c:pt idx="2">
                  <c:v>0.550000000000001</c:v>
                </c:pt>
                <c:pt idx="3">
                  <c:v>3.050000000000001</c:v>
                </c:pt>
                <c:pt idx="4">
                  <c:v>5.550000000000001</c:v>
                </c:pt>
                <c:pt idx="5">
                  <c:v>-4.614999999999999</c:v>
                </c:pt>
                <c:pt idx="6">
                  <c:v>-2.114999999999999</c:v>
                </c:pt>
                <c:pt idx="7">
                  <c:v>0.385000000000001</c:v>
                </c:pt>
                <c:pt idx="8">
                  <c:v>2.885000000000001</c:v>
                </c:pt>
                <c:pt idx="9">
                  <c:v>5.385000000000001</c:v>
                </c:pt>
                <c:pt idx="10">
                  <c:v>-4.78</c:v>
                </c:pt>
                <c:pt idx="11">
                  <c:v>-2.279999999999999</c:v>
                </c:pt>
                <c:pt idx="12">
                  <c:v>0.220000000000001</c:v>
                </c:pt>
                <c:pt idx="13">
                  <c:v>2.720000000000001</c:v>
                </c:pt>
                <c:pt idx="14">
                  <c:v>5.220000000000001</c:v>
                </c:pt>
                <c:pt idx="15">
                  <c:v>-4.944999999999999</c:v>
                </c:pt>
                <c:pt idx="16">
                  <c:v>-2.444999999999999</c:v>
                </c:pt>
                <c:pt idx="17">
                  <c:v>0.0550000000000006</c:v>
                </c:pt>
                <c:pt idx="18">
                  <c:v>2.555000000000001</c:v>
                </c:pt>
                <c:pt idx="19">
                  <c:v>5.055000000000001</c:v>
                </c:pt>
                <c:pt idx="20">
                  <c:v>-5.109999999999999</c:v>
                </c:pt>
                <c:pt idx="21">
                  <c:v>-2.609999999999999</c:v>
                </c:pt>
                <c:pt idx="22">
                  <c:v>-0.109999999999999</c:v>
                </c:pt>
                <c:pt idx="23">
                  <c:v>2.39</c:v>
                </c:pt>
                <c:pt idx="24">
                  <c:v>4.89</c:v>
                </c:pt>
                <c:pt idx="25">
                  <c:v>-5.44</c:v>
                </c:pt>
                <c:pt idx="26">
                  <c:v>-2.939999999999999</c:v>
                </c:pt>
                <c:pt idx="27">
                  <c:v>-0.439999999999999</c:v>
                </c:pt>
                <c:pt idx="28">
                  <c:v>2.06</c:v>
                </c:pt>
                <c:pt idx="29">
                  <c:v>4.56</c:v>
                </c:pt>
                <c:pt idx="30">
                  <c:v>-6.1</c:v>
                </c:pt>
                <c:pt idx="31">
                  <c:v>-3.6</c:v>
                </c:pt>
                <c:pt idx="32">
                  <c:v>-1.1</c:v>
                </c:pt>
                <c:pt idx="33">
                  <c:v>1.4</c:v>
                </c:pt>
                <c:pt idx="34">
                  <c:v>3.9</c:v>
                </c:pt>
                <c:pt idx="35">
                  <c:v>-4.595999999999999</c:v>
                </c:pt>
                <c:pt idx="36">
                  <c:v>-2.095999999999999</c:v>
                </c:pt>
                <c:pt idx="37">
                  <c:v>0.404000000000001</c:v>
                </c:pt>
                <c:pt idx="38">
                  <c:v>2.904000000000001</c:v>
                </c:pt>
                <c:pt idx="39">
                  <c:v>5.404000000000001</c:v>
                </c:pt>
                <c:pt idx="40">
                  <c:v>-4.742</c:v>
                </c:pt>
                <c:pt idx="41">
                  <c:v>-2.242</c:v>
                </c:pt>
                <c:pt idx="42">
                  <c:v>0.258000000000001</c:v>
                </c:pt>
                <c:pt idx="43">
                  <c:v>2.758000000000001</c:v>
                </c:pt>
                <c:pt idx="44">
                  <c:v>5.258000000000001</c:v>
                </c:pt>
                <c:pt idx="45">
                  <c:v>-4.888</c:v>
                </c:pt>
                <c:pt idx="46">
                  <c:v>-2.388</c:v>
                </c:pt>
                <c:pt idx="47">
                  <c:v>0.112</c:v>
                </c:pt>
                <c:pt idx="48">
                  <c:v>2.612</c:v>
                </c:pt>
                <c:pt idx="49">
                  <c:v>5.112</c:v>
                </c:pt>
                <c:pt idx="50">
                  <c:v>-5.034</c:v>
                </c:pt>
                <c:pt idx="51">
                  <c:v>-2.534</c:v>
                </c:pt>
                <c:pt idx="52">
                  <c:v>-0.0339999999999998</c:v>
                </c:pt>
                <c:pt idx="53">
                  <c:v>2.466</c:v>
                </c:pt>
                <c:pt idx="54">
                  <c:v>4.966</c:v>
                </c:pt>
                <c:pt idx="55">
                  <c:v>-5.326</c:v>
                </c:pt>
                <c:pt idx="56">
                  <c:v>-2.826</c:v>
                </c:pt>
                <c:pt idx="57">
                  <c:v>-0.326</c:v>
                </c:pt>
                <c:pt idx="58">
                  <c:v>2.174</c:v>
                </c:pt>
                <c:pt idx="59">
                  <c:v>4.674</c:v>
                </c:pt>
                <c:pt idx="60">
                  <c:v>-5.91</c:v>
                </c:pt>
                <c:pt idx="61">
                  <c:v>-3.41</c:v>
                </c:pt>
                <c:pt idx="62">
                  <c:v>-0.91</c:v>
                </c:pt>
                <c:pt idx="63">
                  <c:v>1.59</c:v>
                </c:pt>
                <c:pt idx="64">
                  <c:v>4.09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719896"/>
        <c:axId val="2104722856"/>
      </c:scatterChart>
      <c:valAx>
        <c:axId val="2104719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4722856"/>
        <c:crosses val="autoZero"/>
        <c:crossBetween val="midCat"/>
      </c:valAx>
      <c:valAx>
        <c:axId val="2104722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4719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'[1]Comb K'!$C$3:$C$40</c:f>
              <c:numCache>
                <c:formatCode>General</c:formatCode>
                <c:ptCount val="38"/>
                <c:pt idx="0">
                  <c:v>6.327</c:v>
                </c:pt>
                <c:pt idx="1">
                  <c:v>5.979</c:v>
                </c:pt>
                <c:pt idx="2">
                  <c:v>4.482</c:v>
                </c:pt>
                <c:pt idx="3">
                  <c:v>4.063</c:v>
                </c:pt>
                <c:pt idx="4">
                  <c:v>3.561</c:v>
                </c:pt>
                <c:pt idx="5">
                  <c:v>3.176</c:v>
                </c:pt>
                <c:pt idx="6">
                  <c:v>2.79</c:v>
                </c:pt>
                <c:pt idx="7">
                  <c:v>2.856</c:v>
                </c:pt>
                <c:pt idx="8">
                  <c:v>2.856</c:v>
                </c:pt>
                <c:pt idx="9">
                  <c:v>2.641</c:v>
                </c:pt>
                <c:pt idx="10">
                  <c:v>2.462</c:v>
                </c:pt>
                <c:pt idx="11">
                  <c:v>1.964</c:v>
                </c:pt>
                <c:pt idx="12">
                  <c:v>1.525</c:v>
                </c:pt>
                <c:pt idx="13">
                  <c:v>1.4</c:v>
                </c:pt>
                <c:pt idx="14">
                  <c:v>1.4</c:v>
                </c:pt>
                <c:pt idx="15">
                  <c:v>1.297</c:v>
                </c:pt>
                <c:pt idx="16">
                  <c:v>1.04</c:v>
                </c:pt>
                <c:pt idx="17">
                  <c:v>0.849</c:v>
                </c:pt>
                <c:pt idx="18">
                  <c:v>0.849</c:v>
                </c:pt>
                <c:pt idx="19">
                  <c:v>-7.337</c:v>
                </c:pt>
                <c:pt idx="20">
                  <c:v>-7.628</c:v>
                </c:pt>
                <c:pt idx="21">
                  <c:v>-9.181</c:v>
                </c:pt>
                <c:pt idx="22">
                  <c:v>-9.604</c:v>
                </c:pt>
                <c:pt idx="23">
                  <c:v>-10.218</c:v>
                </c:pt>
                <c:pt idx="24">
                  <c:v>-10.591</c:v>
                </c:pt>
                <c:pt idx="25">
                  <c:v>-10.633</c:v>
                </c:pt>
                <c:pt idx="26">
                  <c:v>-11.033</c:v>
                </c:pt>
                <c:pt idx="27">
                  <c:v>-11.369</c:v>
                </c:pt>
                <c:pt idx="28">
                  <c:v>-11.779</c:v>
                </c:pt>
                <c:pt idx="29">
                  <c:v>-11.934</c:v>
                </c:pt>
                <c:pt idx="30">
                  <c:v>-12.043</c:v>
                </c:pt>
                <c:pt idx="31">
                  <c:v>-12.167</c:v>
                </c:pt>
                <c:pt idx="32">
                  <c:v>-12.288</c:v>
                </c:pt>
                <c:pt idx="33">
                  <c:v>-12.288</c:v>
                </c:pt>
                <c:pt idx="34">
                  <c:v>-12.482</c:v>
                </c:pt>
                <c:pt idx="35">
                  <c:v>-12.571</c:v>
                </c:pt>
                <c:pt idx="36">
                  <c:v>-12.82</c:v>
                </c:pt>
                <c:pt idx="37">
                  <c:v>-12.75</c:v>
                </c:pt>
              </c:numCache>
            </c:numRef>
          </c:xVal>
          <c:yVal>
            <c:numRef>
              <c:f>'[1]Comb K'!$D$3:$D$40</c:f>
              <c:numCache>
                <c:formatCode>General</c:formatCode>
                <c:ptCount val="38"/>
                <c:pt idx="0">
                  <c:v>152.505</c:v>
                </c:pt>
                <c:pt idx="1">
                  <c:v>155.738</c:v>
                </c:pt>
                <c:pt idx="2">
                  <c:v>168.788</c:v>
                </c:pt>
                <c:pt idx="3">
                  <c:v>172.113</c:v>
                </c:pt>
                <c:pt idx="4">
                  <c:v>178.682</c:v>
                </c:pt>
                <c:pt idx="5">
                  <c:v>181.971</c:v>
                </c:pt>
                <c:pt idx="6">
                  <c:v>185.195</c:v>
                </c:pt>
                <c:pt idx="7">
                  <c:v>188.475</c:v>
                </c:pt>
                <c:pt idx="8">
                  <c:v>191.872</c:v>
                </c:pt>
                <c:pt idx="9">
                  <c:v>195.14</c:v>
                </c:pt>
                <c:pt idx="10">
                  <c:v>198.506</c:v>
                </c:pt>
                <c:pt idx="11">
                  <c:v>201.9</c:v>
                </c:pt>
                <c:pt idx="12">
                  <c:v>205.106</c:v>
                </c:pt>
                <c:pt idx="13">
                  <c:v>208.409</c:v>
                </c:pt>
                <c:pt idx="14">
                  <c:v>211.734</c:v>
                </c:pt>
                <c:pt idx="15">
                  <c:v>218.288</c:v>
                </c:pt>
                <c:pt idx="16">
                  <c:v>221.534</c:v>
                </c:pt>
                <c:pt idx="17">
                  <c:v>234.693</c:v>
                </c:pt>
                <c:pt idx="18">
                  <c:v>238.052</c:v>
                </c:pt>
                <c:pt idx="19">
                  <c:v>151.102</c:v>
                </c:pt>
                <c:pt idx="20">
                  <c:v>154.404</c:v>
                </c:pt>
                <c:pt idx="21">
                  <c:v>167.517</c:v>
                </c:pt>
                <c:pt idx="22">
                  <c:v>170.784</c:v>
                </c:pt>
                <c:pt idx="23">
                  <c:v>177.339</c:v>
                </c:pt>
                <c:pt idx="24">
                  <c:v>180.622</c:v>
                </c:pt>
                <c:pt idx="25">
                  <c:v>183.866</c:v>
                </c:pt>
                <c:pt idx="26">
                  <c:v>187.221</c:v>
                </c:pt>
                <c:pt idx="27">
                  <c:v>190.523</c:v>
                </c:pt>
                <c:pt idx="28">
                  <c:v>193.728</c:v>
                </c:pt>
                <c:pt idx="29">
                  <c:v>198.079</c:v>
                </c:pt>
                <c:pt idx="30">
                  <c:v>201.376</c:v>
                </c:pt>
                <c:pt idx="31">
                  <c:v>204.676</c:v>
                </c:pt>
                <c:pt idx="32">
                  <c:v>208.023</c:v>
                </c:pt>
                <c:pt idx="33">
                  <c:v>211.275</c:v>
                </c:pt>
                <c:pt idx="34">
                  <c:v>217.87</c:v>
                </c:pt>
                <c:pt idx="35">
                  <c:v>221.188</c:v>
                </c:pt>
                <c:pt idx="36">
                  <c:v>234.821</c:v>
                </c:pt>
                <c:pt idx="37">
                  <c:v>237.712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</c:marker>
          <c:xVal>
            <c:numRef>
              <c:f>'[1]Comb K'!$H$3:$H$20</c:f>
              <c:numCache>
                <c:formatCode>General</c:formatCode>
                <c:ptCount val="18"/>
                <c:pt idx="0">
                  <c:v>6.153</c:v>
                </c:pt>
                <c:pt idx="2">
                  <c:v>4.2725</c:v>
                </c:pt>
                <c:pt idx="4">
                  <c:v>3.3685</c:v>
                </c:pt>
                <c:pt idx="5">
                  <c:v>2.983</c:v>
                </c:pt>
                <c:pt idx="6">
                  <c:v>2.823</c:v>
                </c:pt>
                <c:pt idx="7">
                  <c:v>2.856</c:v>
                </c:pt>
                <c:pt idx="8">
                  <c:v>2.7485</c:v>
                </c:pt>
                <c:pt idx="9">
                  <c:v>2.5515</c:v>
                </c:pt>
                <c:pt idx="10">
                  <c:v>2.213</c:v>
                </c:pt>
                <c:pt idx="11">
                  <c:v>1.7445</c:v>
                </c:pt>
                <c:pt idx="12">
                  <c:v>1.4625</c:v>
                </c:pt>
                <c:pt idx="13">
                  <c:v>1.4</c:v>
                </c:pt>
                <c:pt idx="15">
                  <c:v>1.1685</c:v>
                </c:pt>
                <c:pt idx="17">
                  <c:v>0.849</c:v>
                </c:pt>
              </c:numCache>
            </c:numRef>
          </c:xVal>
          <c:yVal>
            <c:numRef>
              <c:f>'[1]Comb K'!$I$3:$I$20</c:f>
              <c:numCache>
                <c:formatCode>General</c:formatCode>
                <c:ptCount val="18"/>
                <c:pt idx="0">
                  <c:v>154.1215</c:v>
                </c:pt>
                <c:pt idx="2">
                  <c:v>170.4505</c:v>
                </c:pt>
                <c:pt idx="4">
                  <c:v>180.3265</c:v>
                </c:pt>
                <c:pt idx="5">
                  <c:v>183.583</c:v>
                </c:pt>
                <c:pt idx="6">
                  <c:v>186.835</c:v>
                </c:pt>
                <c:pt idx="7">
                  <c:v>190.1735</c:v>
                </c:pt>
                <c:pt idx="8">
                  <c:v>193.506</c:v>
                </c:pt>
                <c:pt idx="9">
                  <c:v>196.823</c:v>
                </c:pt>
                <c:pt idx="10">
                  <c:v>200.203</c:v>
                </c:pt>
                <c:pt idx="11">
                  <c:v>203.503</c:v>
                </c:pt>
                <c:pt idx="12">
                  <c:v>206.7575</c:v>
                </c:pt>
                <c:pt idx="13">
                  <c:v>210.0715</c:v>
                </c:pt>
                <c:pt idx="15">
                  <c:v>219.911</c:v>
                </c:pt>
                <c:pt idx="17">
                  <c:v>236.3725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'[1]Comb K'!$J$3:$J$20</c:f>
              <c:numCache>
                <c:formatCode>General</c:formatCode>
                <c:ptCount val="18"/>
                <c:pt idx="0">
                  <c:v>-7.4825</c:v>
                </c:pt>
                <c:pt idx="2">
                  <c:v>-9.392499999999998</c:v>
                </c:pt>
                <c:pt idx="4">
                  <c:v>-10.4045</c:v>
                </c:pt>
                <c:pt idx="5">
                  <c:v>-10.612</c:v>
                </c:pt>
                <c:pt idx="6">
                  <c:v>-10.833</c:v>
                </c:pt>
                <c:pt idx="7">
                  <c:v>-11.201</c:v>
                </c:pt>
                <c:pt idx="8">
                  <c:v>-11.574</c:v>
                </c:pt>
                <c:pt idx="9">
                  <c:v>-11.8565</c:v>
                </c:pt>
                <c:pt idx="10">
                  <c:v>-11.9885</c:v>
                </c:pt>
                <c:pt idx="11">
                  <c:v>-12.105</c:v>
                </c:pt>
                <c:pt idx="12">
                  <c:v>-12.2275</c:v>
                </c:pt>
                <c:pt idx="13">
                  <c:v>-12.288</c:v>
                </c:pt>
                <c:pt idx="15">
                  <c:v>-12.5265</c:v>
                </c:pt>
                <c:pt idx="17">
                  <c:v>-12.785</c:v>
                </c:pt>
              </c:numCache>
            </c:numRef>
          </c:xVal>
          <c:yVal>
            <c:numRef>
              <c:f>'[1]Comb K'!$K$3:$K$20</c:f>
              <c:numCache>
                <c:formatCode>General</c:formatCode>
                <c:ptCount val="18"/>
                <c:pt idx="0">
                  <c:v>152.753</c:v>
                </c:pt>
                <c:pt idx="2">
                  <c:v>169.1505</c:v>
                </c:pt>
                <c:pt idx="4">
                  <c:v>178.9805</c:v>
                </c:pt>
                <c:pt idx="5">
                  <c:v>182.244</c:v>
                </c:pt>
                <c:pt idx="6">
                  <c:v>185.5435</c:v>
                </c:pt>
                <c:pt idx="7">
                  <c:v>188.872</c:v>
                </c:pt>
                <c:pt idx="8">
                  <c:v>192.1255</c:v>
                </c:pt>
                <c:pt idx="9">
                  <c:v>195.9035</c:v>
                </c:pt>
                <c:pt idx="10">
                  <c:v>199.7275</c:v>
                </c:pt>
                <c:pt idx="11">
                  <c:v>203.026</c:v>
                </c:pt>
                <c:pt idx="12">
                  <c:v>206.3495</c:v>
                </c:pt>
                <c:pt idx="13">
                  <c:v>209.649</c:v>
                </c:pt>
                <c:pt idx="15">
                  <c:v>219.529</c:v>
                </c:pt>
                <c:pt idx="17">
                  <c:v>236.2665</c:v>
                </c:pt>
              </c:numCache>
            </c:numRef>
          </c:yVal>
          <c:smooth val="0"/>
        </c:ser>
        <c:ser>
          <c:idx val="3"/>
          <c:order val="3"/>
          <c:tx>
            <c:v>First</c:v>
          </c:tx>
          <c:spPr>
            <a:ln w="28575">
              <a:noFill/>
            </a:ln>
          </c:spPr>
          <c:xVal>
            <c:numRef>
              <c:f>'[1]Comb K'!$O$3:$O$20</c:f>
              <c:numCache>
                <c:formatCode>General</c:formatCode>
                <c:ptCount val="18"/>
                <c:pt idx="0">
                  <c:v>3.665496593160952</c:v>
                </c:pt>
                <c:pt idx="2">
                  <c:v>1.783736775444404</c:v>
                </c:pt>
                <c:pt idx="4">
                  <c:v>0.880353476044967</c:v>
                </c:pt>
                <c:pt idx="5">
                  <c:v>0.495038350611169</c:v>
                </c:pt>
                <c:pt idx="6">
                  <c:v>0.204683315870614</c:v>
                </c:pt>
                <c:pt idx="7">
                  <c:v>-0.131223467267466</c:v>
                </c:pt>
                <c:pt idx="8">
                  <c:v>-0.48650745873532</c:v>
                </c:pt>
                <c:pt idx="9">
                  <c:v>-0.791698781243517</c:v>
                </c:pt>
                <c:pt idx="10">
                  <c:v>-0.785319808059995</c:v>
                </c:pt>
                <c:pt idx="11">
                  <c:v>-1.003870384685421</c:v>
                </c:pt>
                <c:pt idx="12">
                  <c:v>-1.036390482252183</c:v>
                </c:pt>
                <c:pt idx="13">
                  <c:v>-1.098809927950402</c:v>
                </c:pt>
                <c:pt idx="15">
                  <c:v>-1.330528015517229</c:v>
                </c:pt>
                <c:pt idx="17">
                  <c:v>-1.650924446345411</c:v>
                </c:pt>
              </c:numCache>
            </c:numRef>
          </c:xVal>
          <c:yVal>
            <c:numRef>
              <c:f>'[1]Comb K'!$P$3:$P$20</c:f>
              <c:numCache>
                <c:formatCode>General</c:formatCode>
                <c:ptCount val="18"/>
                <c:pt idx="0">
                  <c:v>153.8718466383881</c:v>
                </c:pt>
                <c:pt idx="2">
                  <c:v>170.2137351121901</c:v>
                </c:pt>
                <c:pt idx="4">
                  <c:v>180.083339815491</c:v>
                </c:pt>
                <c:pt idx="5">
                  <c:v>183.3379554506413</c:v>
                </c:pt>
                <c:pt idx="6">
                  <c:v>186.5873758056859</c:v>
                </c:pt>
                <c:pt idx="7">
                  <c:v>189.8969209758378</c:v>
                </c:pt>
                <c:pt idx="8">
                  <c:v>193.1941879702019</c:v>
                </c:pt>
                <c:pt idx="9">
                  <c:v>196.6096413604002</c:v>
                </c:pt>
                <c:pt idx="10">
                  <c:v>200.1026091209568</c:v>
                </c:pt>
                <c:pt idx="11">
                  <c:v>203.4083415160479</c:v>
                </c:pt>
                <c:pt idx="12">
                  <c:v>206.6830261273368</c:v>
                </c:pt>
                <c:pt idx="13">
                  <c:v>209.9943706023847</c:v>
                </c:pt>
                <c:pt idx="15">
                  <c:v>219.841293632572</c:v>
                </c:pt>
                <c:pt idx="17">
                  <c:v>236.3530638850438</c:v>
                </c:pt>
              </c:numCache>
            </c:numRef>
          </c:yVal>
          <c:smooth val="0"/>
        </c:ser>
        <c:ser>
          <c:idx val="4"/>
          <c:order val="4"/>
          <c:tx>
            <c:v>Last</c:v>
          </c:tx>
          <c:spPr>
            <a:ln w="28575">
              <a:noFill/>
            </a:ln>
          </c:spPr>
          <c:xVal>
            <c:numRef>
              <c:f>'[1]Comb K'!$Q$3:$Q$20</c:f>
              <c:numCache>
                <c:formatCode>General</c:formatCode>
                <c:ptCount val="18"/>
                <c:pt idx="0">
                  <c:v>-6.284517034195241</c:v>
                </c:pt>
                <c:pt idx="2">
                  <c:v>-8.171316122777977</c:v>
                </c:pt>
                <c:pt idx="4">
                  <c:v>-9.072232619775164</c:v>
                </c:pt>
                <c:pt idx="5">
                  <c:v>-9.45680824694415</c:v>
                </c:pt>
                <c:pt idx="6">
                  <c:v>-9.750893429868497</c:v>
                </c:pt>
                <c:pt idx="7">
                  <c:v>-10.08863502482569</c:v>
                </c:pt>
                <c:pt idx="8">
                  <c:v>-10.4403765625363</c:v>
                </c:pt>
                <c:pt idx="9">
                  <c:v>-10.77139663570178</c:v>
                </c:pt>
                <c:pt idx="10">
                  <c:v>-10.77971916825998</c:v>
                </c:pt>
                <c:pt idx="11">
                  <c:v>-10.99794451081422</c:v>
                </c:pt>
                <c:pt idx="12">
                  <c:v>-11.03195241126092</c:v>
                </c:pt>
                <c:pt idx="13">
                  <c:v>-11.09404963975201</c:v>
                </c:pt>
                <c:pt idx="15">
                  <c:v>-11.32664007758615</c:v>
                </c:pt>
                <c:pt idx="17">
                  <c:v>-11.65062223172705</c:v>
                </c:pt>
              </c:numCache>
            </c:numRef>
          </c:xVal>
          <c:yVal>
            <c:numRef>
              <c:f>'[1]Comb K'!$R$3:$R$20</c:f>
              <c:numCache>
                <c:formatCode>General</c:formatCode>
                <c:ptCount val="18"/>
                <c:pt idx="0">
                  <c:v>152.8732331919404</c:v>
                </c:pt>
                <c:pt idx="2">
                  <c:v>169.2666755609505</c:v>
                </c:pt>
                <c:pt idx="4">
                  <c:v>179.1106990774546</c:v>
                </c:pt>
                <c:pt idx="5">
                  <c:v>182.3577772532065</c:v>
                </c:pt>
                <c:pt idx="6">
                  <c:v>185.6458389451761</c:v>
                </c:pt>
                <c:pt idx="7">
                  <c:v>188.974990895297</c:v>
                </c:pt>
                <c:pt idx="8">
                  <c:v>192.2347663400537</c:v>
                </c:pt>
                <c:pt idx="9">
                  <c:v>195.9727498989084</c:v>
                </c:pt>
                <c:pt idx="10">
                  <c:v>199.7679728574793</c:v>
                </c:pt>
                <c:pt idx="11">
                  <c:v>203.0641288471311</c:v>
                </c:pt>
                <c:pt idx="12">
                  <c:v>206.3851306366841</c:v>
                </c:pt>
                <c:pt idx="13">
                  <c:v>209.6858530119232</c:v>
                </c:pt>
                <c:pt idx="15">
                  <c:v>219.5624681628596</c:v>
                </c:pt>
                <c:pt idx="17">
                  <c:v>236.2753194252191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7569976"/>
        <c:axId val="2097798760"/>
      </c:scatterChart>
      <c:valAx>
        <c:axId val="2087569976"/>
        <c:scaling>
          <c:orientation val="maxMin"/>
          <c:max val="10.0"/>
          <c:min val="-15.0"/>
        </c:scaling>
        <c:delete val="0"/>
        <c:axPos val="t"/>
        <c:numFmt formatCode="General" sourceLinked="1"/>
        <c:majorTickMark val="out"/>
        <c:minorTickMark val="none"/>
        <c:tickLblPos val="nextTo"/>
        <c:crossAx val="2097798760"/>
        <c:crossesAt val="10.0"/>
        <c:crossBetween val="midCat"/>
        <c:majorUnit val="1.0"/>
        <c:minorUnit val="1.0"/>
      </c:valAx>
      <c:valAx>
        <c:axId val="2097798760"/>
        <c:scaling>
          <c:orientation val="maxMin"/>
          <c:max val="240.0"/>
          <c:min val="150.0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2087569976"/>
        <c:crossesAt val="10.0"/>
        <c:crossBetween val="midCat"/>
        <c:majorUnit val="5.0"/>
        <c:minorUnit val="2.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Outline</c:v>
          </c:tx>
          <c:spPr>
            <a:ln w="28575">
              <a:noFill/>
            </a:ln>
          </c:spPr>
          <c:xVal>
            <c:numRef>
              <c:f>'Comb L'!$C$2:$C$39</c:f>
              <c:numCache>
                <c:formatCode>General</c:formatCode>
                <c:ptCount val="38"/>
                <c:pt idx="0">
                  <c:v>9.424</c:v>
                </c:pt>
                <c:pt idx="1">
                  <c:v>8.988</c:v>
                </c:pt>
                <c:pt idx="2">
                  <c:v>7.84</c:v>
                </c:pt>
                <c:pt idx="3">
                  <c:v>7.591</c:v>
                </c:pt>
                <c:pt idx="4">
                  <c:v>6.942</c:v>
                </c:pt>
                <c:pt idx="5">
                  <c:v>6.54</c:v>
                </c:pt>
                <c:pt idx="6">
                  <c:v>6.194</c:v>
                </c:pt>
                <c:pt idx="7">
                  <c:v>6.356</c:v>
                </c:pt>
                <c:pt idx="8">
                  <c:v>6.464</c:v>
                </c:pt>
                <c:pt idx="9">
                  <c:v>6.54</c:v>
                </c:pt>
                <c:pt idx="10">
                  <c:v>6.44</c:v>
                </c:pt>
                <c:pt idx="11">
                  <c:v>5.96</c:v>
                </c:pt>
                <c:pt idx="12">
                  <c:v>5.479</c:v>
                </c:pt>
                <c:pt idx="13">
                  <c:v>5.169</c:v>
                </c:pt>
                <c:pt idx="14">
                  <c:v>5.169</c:v>
                </c:pt>
                <c:pt idx="15">
                  <c:v>5.12</c:v>
                </c:pt>
                <c:pt idx="16">
                  <c:v>5.12</c:v>
                </c:pt>
                <c:pt idx="17">
                  <c:v>5.454</c:v>
                </c:pt>
                <c:pt idx="18">
                  <c:v>5.454</c:v>
                </c:pt>
                <c:pt idx="19">
                  <c:v>-4.438</c:v>
                </c:pt>
                <c:pt idx="20">
                  <c:v>-4.717</c:v>
                </c:pt>
                <c:pt idx="21">
                  <c:v>-5.927</c:v>
                </c:pt>
                <c:pt idx="22">
                  <c:v>-6.519</c:v>
                </c:pt>
                <c:pt idx="23">
                  <c:v>-7.073</c:v>
                </c:pt>
                <c:pt idx="24">
                  <c:v>-7.398</c:v>
                </c:pt>
                <c:pt idx="25">
                  <c:v>-7.56</c:v>
                </c:pt>
                <c:pt idx="26">
                  <c:v>-7.521</c:v>
                </c:pt>
                <c:pt idx="27">
                  <c:v>-8.273</c:v>
                </c:pt>
                <c:pt idx="28">
                  <c:v>-8.297000000000001</c:v>
                </c:pt>
                <c:pt idx="29">
                  <c:v>-8.223000000000001</c:v>
                </c:pt>
                <c:pt idx="30">
                  <c:v>-8.203</c:v>
                </c:pt>
                <c:pt idx="31">
                  <c:v>-8.203</c:v>
                </c:pt>
                <c:pt idx="32">
                  <c:v>-8.203</c:v>
                </c:pt>
                <c:pt idx="33">
                  <c:v>-8.203</c:v>
                </c:pt>
                <c:pt idx="34">
                  <c:v>-8.203</c:v>
                </c:pt>
                <c:pt idx="35">
                  <c:v>-8.462</c:v>
                </c:pt>
                <c:pt idx="36">
                  <c:v>-8.302</c:v>
                </c:pt>
                <c:pt idx="37">
                  <c:v>-8.084</c:v>
                </c:pt>
              </c:numCache>
            </c:numRef>
          </c:xVal>
          <c:yVal>
            <c:numRef>
              <c:f>'Comb L'!$D$2:$D$39</c:f>
              <c:numCache>
                <c:formatCode>General</c:formatCode>
                <c:ptCount val="38"/>
                <c:pt idx="0">
                  <c:v>156.45</c:v>
                </c:pt>
                <c:pt idx="1">
                  <c:v>159.83</c:v>
                </c:pt>
                <c:pt idx="2">
                  <c:v>169.611</c:v>
                </c:pt>
                <c:pt idx="3">
                  <c:v>172.863</c:v>
                </c:pt>
                <c:pt idx="4">
                  <c:v>179.458</c:v>
                </c:pt>
                <c:pt idx="5">
                  <c:v>182.788</c:v>
                </c:pt>
                <c:pt idx="6">
                  <c:v>186.049</c:v>
                </c:pt>
                <c:pt idx="7">
                  <c:v>189.417</c:v>
                </c:pt>
                <c:pt idx="8">
                  <c:v>192.605</c:v>
                </c:pt>
                <c:pt idx="9">
                  <c:v>196.321</c:v>
                </c:pt>
                <c:pt idx="10">
                  <c:v>198.962</c:v>
                </c:pt>
                <c:pt idx="11">
                  <c:v>202.241</c:v>
                </c:pt>
                <c:pt idx="12">
                  <c:v>205.554</c:v>
                </c:pt>
                <c:pt idx="13">
                  <c:v>208.766</c:v>
                </c:pt>
                <c:pt idx="14">
                  <c:v>212.015</c:v>
                </c:pt>
                <c:pt idx="15">
                  <c:v>218.506</c:v>
                </c:pt>
                <c:pt idx="16">
                  <c:v>221.961</c:v>
                </c:pt>
                <c:pt idx="17">
                  <c:v>231.874</c:v>
                </c:pt>
                <c:pt idx="18">
                  <c:v>235.15</c:v>
                </c:pt>
                <c:pt idx="19">
                  <c:v>155.327</c:v>
                </c:pt>
                <c:pt idx="20">
                  <c:v>158.622</c:v>
                </c:pt>
                <c:pt idx="21">
                  <c:v>168.446</c:v>
                </c:pt>
                <c:pt idx="22">
                  <c:v>171.678</c:v>
                </c:pt>
                <c:pt idx="23">
                  <c:v>178.359</c:v>
                </c:pt>
                <c:pt idx="24">
                  <c:v>181.559</c:v>
                </c:pt>
                <c:pt idx="25">
                  <c:v>184.847</c:v>
                </c:pt>
                <c:pt idx="26">
                  <c:v>188.089</c:v>
                </c:pt>
                <c:pt idx="27">
                  <c:v>191.409</c:v>
                </c:pt>
                <c:pt idx="28">
                  <c:v>196.102</c:v>
                </c:pt>
                <c:pt idx="29">
                  <c:v>198.787</c:v>
                </c:pt>
                <c:pt idx="30">
                  <c:v>202.07</c:v>
                </c:pt>
                <c:pt idx="31">
                  <c:v>205.386</c:v>
                </c:pt>
                <c:pt idx="32">
                  <c:v>208.686</c:v>
                </c:pt>
                <c:pt idx="33">
                  <c:v>211.973</c:v>
                </c:pt>
                <c:pt idx="34">
                  <c:v>218.568</c:v>
                </c:pt>
                <c:pt idx="35">
                  <c:v>221.816</c:v>
                </c:pt>
                <c:pt idx="36">
                  <c:v>231.806</c:v>
                </c:pt>
                <c:pt idx="37">
                  <c:v>234.993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</c:marker>
          <c:xVal>
            <c:numRef>
              <c:f>'Comb L'!$H$3:$H$20</c:f>
              <c:numCache>
                <c:formatCode>General</c:formatCode>
                <c:ptCount val="18"/>
                <c:pt idx="0">
                  <c:v>9.206</c:v>
                </c:pt>
                <c:pt idx="2">
                  <c:v>7.7155</c:v>
                </c:pt>
                <c:pt idx="4">
                  <c:v>6.741</c:v>
                </c:pt>
                <c:pt idx="5">
                  <c:v>6.367</c:v>
                </c:pt>
                <c:pt idx="6">
                  <c:v>6.275</c:v>
                </c:pt>
                <c:pt idx="7">
                  <c:v>6.41</c:v>
                </c:pt>
                <c:pt idx="8">
                  <c:v>6.502000000000001</c:v>
                </c:pt>
                <c:pt idx="9">
                  <c:v>6.49</c:v>
                </c:pt>
                <c:pt idx="10">
                  <c:v>6.2</c:v>
                </c:pt>
                <c:pt idx="11">
                  <c:v>5.7195</c:v>
                </c:pt>
                <c:pt idx="12">
                  <c:v>5.324</c:v>
                </c:pt>
                <c:pt idx="13">
                  <c:v>5.169</c:v>
                </c:pt>
                <c:pt idx="15">
                  <c:v>5.12</c:v>
                </c:pt>
                <c:pt idx="17">
                  <c:v>5.454</c:v>
                </c:pt>
              </c:numCache>
            </c:numRef>
          </c:xVal>
          <c:yVal>
            <c:numRef>
              <c:f>'Comb L'!$I$3:$I$20</c:f>
              <c:numCache>
                <c:formatCode>General</c:formatCode>
                <c:ptCount val="18"/>
                <c:pt idx="0">
                  <c:v>158.14</c:v>
                </c:pt>
                <c:pt idx="2">
                  <c:v>171.237</c:v>
                </c:pt>
                <c:pt idx="4">
                  <c:v>181.123</c:v>
                </c:pt>
                <c:pt idx="5">
                  <c:v>184.4185</c:v>
                </c:pt>
                <c:pt idx="6">
                  <c:v>187.733</c:v>
                </c:pt>
                <c:pt idx="7">
                  <c:v>191.011</c:v>
                </c:pt>
                <c:pt idx="8">
                  <c:v>194.463</c:v>
                </c:pt>
                <c:pt idx="9">
                  <c:v>197.6415</c:v>
                </c:pt>
                <c:pt idx="10">
                  <c:v>200.6015</c:v>
                </c:pt>
                <c:pt idx="11">
                  <c:v>203.8975</c:v>
                </c:pt>
                <c:pt idx="12">
                  <c:v>207.16</c:v>
                </c:pt>
                <c:pt idx="13">
                  <c:v>210.3905</c:v>
                </c:pt>
                <c:pt idx="15">
                  <c:v>220.2335</c:v>
                </c:pt>
                <c:pt idx="17">
                  <c:v>233.512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'Comb L'!$J$3:$J$20</c:f>
              <c:numCache>
                <c:formatCode>General</c:formatCode>
                <c:ptCount val="18"/>
                <c:pt idx="0">
                  <c:v>-4.5775</c:v>
                </c:pt>
                <c:pt idx="2">
                  <c:v>-6.223</c:v>
                </c:pt>
                <c:pt idx="4">
                  <c:v>-7.2355</c:v>
                </c:pt>
                <c:pt idx="5">
                  <c:v>-7.479</c:v>
                </c:pt>
                <c:pt idx="6">
                  <c:v>-7.5405</c:v>
                </c:pt>
                <c:pt idx="7">
                  <c:v>-7.897</c:v>
                </c:pt>
                <c:pt idx="8">
                  <c:v>-8.285</c:v>
                </c:pt>
                <c:pt idx="9">
                  <c:v>-8.260000000000001</c:v>
                </c:pt>
                <c:pt idx="10">
                  <c:v>-8.213000000000001</c:v>
                </c:pt>
                <c:pt idx="11">
                  <c:v>-8.203</c:v>
                </c:pt>
                <c:pt idx="12">
                  <c:v>-8.203</c:v>
                </c:pt>
                <c:pt idx="13">
                  <c:v>-8.203</c:v>
                </c:pt>
                <c:pt idx="15">
                  <c:v>-8.3325</c:v>
                </c:pt>
                <c:pt idx="17">
                  <c:v>-8.193</c:v>
                </c:pt>
              </c:numCache>
            </c:numRef>
          </c:xVal>
          <c:yVal>
            <c:numRef>
              <c:f>'Comb L'!$K$3:$K$20</c:f>
              <c:numCache>
                <c:formatCode>General</c:formatCode>
                <c:ptCount val="18"/>
                <c:pt idx="0">
                  <c:v>156.9745</c:v>
                </c:pt>
                <c:pt idx="2">
                  <c:v>170.062</c:v>
                </c:pt>
                <c:pt idx="4">
                  <c:v>179.959</c:v>
                </c:pt>
                <c:pt idx="5">
                  <c:v>183.203</c:v>
                </c:pt>
                <c:pt idx="6">
                  <c:v>186.468</c:v>
                </c:pt>
                <c:pt idx="7">
                  <c:v>189.749</c:v>
                </c:pt>
                <c:pt idx="8">
                  <c:v>193.7555</c:v>
                </c:pt>
                <c:pt idx="9">
                  <c:v>197.4445</c:v>
                </c:pt>
                <c:pt idx="10">
                  <c:v>200.4285</c:v>
                </c:pt>
                <c:pt idx="11">
                  <c:v>203.728</c:v>
                </c:pt>
                <c:pt idx="12">
                  <c:v>207.036</c:v>
                </c:pt>
                <c:pt idx="13">
                  <c:v>210.3295</c:v>
                </c:pt>
                <c:pt idx="15">
                  <c:v>220.192</c:v>
                </c:pt>
                <c:pt idx="17">
                  <c:v>233.3995</c:v>
                </c:pt>
              </c:numCache>
            </c:numRef>
          </c:yVal>
          <c:smooth val="0"/>
        </c:ser>
        <c:ser>
          <c:idx val="3"/>
          <c:order val="3"/>
          <c:tx>
            <c:v>First</c:v>
          </c:tx>
          <c:spPr>
            <a:ln w="28575">
              <a:noFill/>
            </a:ln>
          </c:spPr>
          <c:xVal>
            <c:numRef>
              <c:f>'Comb L'!$O$3:$O$20</c:f>
              <c:numCache>
                <c:formatCode>General</c:formatCode>
                <c:ptCount val="18"/>
                <c:pt idx="0">
                  <c:v>6.71488984612024</c:v>
                </c:pt>
                <c:pt idx="2">
                  <c:v>5.224335812710265</c:v>
                </c:pt>
                <c:pt idx="4">
                  <c:v>4.2496251581382</c:v>
                </c:pt>
                <c:pt idx="5">
                  <c:v>3.876577891579316</c:v>
                </c:pt>
                <c:pt idx="6">
                  <c:v>3.586247635166626</c:v>
                </c:pt>
                <c:pt idx="7">
                  <c:v>3.272183631468433</c:v>
                </c:pt>
                <c:pt idx="8">
                  <c:v>2.906113584030608</c:v>
                </c:pt>
                <c:pt idx="9">
                  <c:v>2.790329960567942</c:v>
                </c:pt>
                <c:pt idx="10">
                  <c:v>2.800244898107929</c:v>
                </c:pt>
                <c:pt idx="11">
                  <c:v>2.819714894192726</c:v>
                </c:pt>
                <c:pt idx="12">
                  <c:v>2.824105032338175</c:v>
                </c:pt>
                <c:pt idx="13">
                  <c:v>2.669026011785801</c:v>
                </c:pt>
                <c:pt idx="15">
                  <c:v>2.620011895894534</c:v>
                </c:pt>
                <c:pt idx="17">
                  <c:v>2.954084941229044</c:v>
                </c:pt>
              </c:numCache>
            </c:numRef>
          </c:xVal>
          <c:yVal>
            <c:numRef>
              <c:f>'Comb L'!$P$3:$P$20</c:f>
              <c:numCache>
                <c:formatCode>General</c:formatCode>
                <c:ptCount val="18"/>
                <c:pt idx="0">
                  <c:v>157.929357646146</c:v>
                </c:pt>
                <c:pt idx="2">
                  <c:v>171.0269976381917</c:v>
                </c:pt>
                <c:pt idx="4">
                  <c:v>180.9155116934907</c:v>
                </c:pt>
                <c:pt idx="5">
                  <c:v>184.1998730988888</c:v>
                </c:pt>
                <c:pt idx="6">
                  <c:v>187.4868075537249</c:v>
                </c:pt>
                <c:pt idx="7">
                  <c:v>190.7342177076196</c:v>
                </c:pt>
                <c:pt idx="8">
                  <c:v>194.2909509272132</c:v>
                </c:pt>
                <c:pt idx="9">
                  <c:v>197.5920874577784</c:v>
                </c:pt>
                <c:pt idx="10">
                  <c:v>200.5606925600064</c:v>
                </c:pt>
                <c:pt idx="11">
                  <c:v>203.8621964571425</c:v>
                </c:pt>
                <c:pt idx="12">
                  <c:v>207.1370838341103</c:v>
                </c:pt>
                <c:pt idx="13">
                  <c:v>210.3790956914985</c:v>
                </c:pt>
                <c:pt idx="15">
                  <c:v>220.2257877155681</c:v>
                </c:pt>
                <c:pt idx="17">
                  <c:v>233.4913917751805</c:v>
                </c:pt>
              </c:numCache>
            </c:numRef>
          </c:yVal>
          <c:smooth val="0"/>
        </c:ser>
        <c:ser>
          <c:idx val="4"/>
          <c:order val="4"/>
          <c:tx>
            <c:v>Last</c:v>
          </c:tx>
          <c:spPr>
            <a:ln w="28575">
              <a:noFill/>
            </a:ln>
          </c:spPr>
          <c:xVal>
            <c:numRef>
              <c:f>'Comb L'!$Q$3:$Q$20</c:f>
              <c:numCache>
                <c:formatCode>General</c:formatCode>
                <c:ptCount val="18"/>
                <c:pt idx="0">
                  <c:v>-3.2495507693988</c:v>
                </c:pt>
                <c:pt idx="2">
                  <c:v>-4.740320936448674</c:v>
                </c:pt>
                <c:pt idx="4">
                  <c:v>-5.715874209308998</c:v>
                </c:pt>
                <c:pt idx="5">
                  <c:v>-6.085110542103421</c:v>
                </c:pt>
                <c:pt idx="6">
                  <c:v>-6.372094456808833</c:v>
                </c:pt>
                <c:pt idx="7">
                  <c:v>-6.689138173393684</c:v>
                </c:pt>
                <c:pt idx="8">
                  <c:v>-7.082459793662147</c:v>
                </c:pt>
                <c:pt idx="9">
                  <c:v>-7.208778254113293</c:v>
                </c:pt>
                <c:pt idx="10">
                  <c:v>-7.199034813339341</c:v>
                </c:pt>
                <c:pt idx="11">
                  <c:v>-7.179544091349598</c:v>
                </c:pt>
                <c:pt idx="12">
                  <c:v>-7.175474838309123</c:v>
                </c:pt>
                <c:pt idx="13">
                  <c:v>-7.330869941070992</c:v>
                </c:pt>
                <c:pt idx="15">
                  <c:v>-7.379940520527328</c:v>
                </c:pt>
                <c:pt idx="17">
                  <c:v>-7.045575293854777</c:v>
                </c:pt>
              </c:numCache>
            </c:numRef>
          </c:xVal>
          <c:yVal>
            <c:numRef>
              <c:f>'Comb L'!$R$3:$R$20</c:f>
              <c:numCache>
                <c:formatCode>General</c:formatCode>
                <c:ptCount val="18"/>
                <c:pt idx="0">
                  <c:v>157.08678823073</c:v>
                </c:pt>
                <c:pt idx="2">
                  <c:v>170.1869881909583</c:v>
                </c:pt>
                <c:pt idx="4">
                  <c:v>180.0855584674535</c:v>
                </c:pt>
                <c:pt idx="5">
                  <c:v>183.3253654944441</c:v>
                </c:pt>
                <c:pt idx="6">
                  <c:v>186.5749836786318</c:v>
                </c:pt>
                <c:pt idx="7">
                  <c:v>189.8555437635547</c:v>
                </c:pt>
                <c:pt idx="8">
                  <c:v>193.8130368361388</c:v>
                </c:pt>
                <c:pt idx="9">
                  <c:v>197.4585400463688</c:v>
                </c:pt>
                <c:pt idx="10">
                  <c:v>200.4406706776724</c:v>
                </c:pt>
                <c:pt idx="11">
                  <c:v>203.7404601024612</c:v>
                </c:pt>
                <c:pt idx="12">
                  <c:v>207.0454191705515</c:v>
                </c:pt>
                <c:pt idx="13">
                  <c:v>210.3334784574929</c:v>
                </c:pt>
                <c:pt idx="15">
                  <c:v>220.1949385778404</c:v>
                </c:pt>
                <c:pt idx="17">
                  <c:v>233.4089588759025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229704"/>
        <c:axId val="2098292936"/>
      </c:scatterChart>
      <c:valAx>
        <c:axId val="2099229704"/>
        <c:scaling>
          <c:orientation val="maxMin"/>
          <c:max val="10.0"/>
          <c:min val="-15.0"/>
        </c:scaling>
        <c:delete val="0"/>
        <c:axPos val="t"/>
        <c:numFmt formatCode="General" sourceLinked="1"/>
        <c:majorTickMark val="out"/>
        <c:minorTickMark val="none"/>
        <c:tickLblPos val="nextTo"/>
        <c:crossAx val="2098292936"/>
        <c:crossesAt val="10.0"/>
        <c:crossBetween val="midCat"/>
        <c:majorUnit val="1.0"/>
        <c:minorUnit val="1.0"/>
      </c:valAx>
      <c:valAx>
        <c:axId val="2098292936"/>
        <c:scaling>
          <c:orientation val="maxMin"/>
          <c:max val="240.0"/>
          <c:min val="150.0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2099229704"/>
        <c:crossesAt val="10.0"/>
        <c:crossBetween val="midCat"/>
        <c:majorUnit val="5.0"/>
        <c:minorUnit val="2.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'Weld K l'!$J$8:$J$72</c:f>
              <c:numCache>
                <c:formatCode>General</c:formatCode>
                <c:ptCount val="65"/>
                <c:pt idx="0">
                  <c:v>214.869</c:v>
                </c:pt>
                <c:pt idx="1">
                  <c:v>214.869</c:v>
                </c:pt>
                <c:pt idx="2">
                  <c:v>214.869</c:v>
                </c:pt>
                <c:pt idx="3">
                  <c:v>214.869</c:v>
                </c:pt>
                <c:pt idx="4">
                  <c:v>214.869</c:v>
                </c:pt>
                <c:pt idx="5">
                  <c:v>210.869</c:v>
                </c:pt>
                <c:pt idx="6">
                  <c:v>210.869</c:v>
                </c:pt>
                <c:pt idx="7">
                  <c:v>210.869</c:v>
                </c:pt>
                <c:pt idx="8">
                  <c:v>210.869</c:v>
                </c:pt>
                <c:pt idx="9">
                  <c:v>210.869</c:v>
                </c:pt>
                <c:pt idx="10">
                  <c:v>206.869</c:v>
                </c:pt>
                <c:pt idx="11">
                  <c:v>206.869</c:v>
                </c:pt>
                <c:pt idx="12">
                  <c:v>206.869</c:v>
                </c:pt>
                <c:pt idx="13">
                  <c:v>206.869</c:v>
                </c:pt>
                <c:pt idx="14">
                  <c:v>206.869</c:v>
                </c:pt>
                <c:pt idx="15">
                  <c:v>202.869</c:v>
                </c:pt>
                <c:pt idx="16">
                  <c:v>202.869</c:v>
                </c:pt>
                <c:pt idx="17">
                  <c:v>202.869</c:v>
                </c:pt>
                <c:pt idx="18">
                  <c:v>202.869</c:v>
                </c:pt>
                <c:pt idx="19">
                  <c:v>202.869</c:v>
                </c:pt>
                <c:pt idx="20">
                  <c:v>198.869</c:v>
                </c:pt>
                <c:pt idx="21">
                  <c:v>198.869</c:v>
                </c:pt>
                <c:pt idx="22">
                  <c:v>198.869</c:v>
                </c:pt>
                <c:pt idx="23">
                  <c:v>198.869</c:v>
                </c:pt>
                <c:pt idx="24">
                  <c:v>198.869</c:v>
                </c:pt>
                <c:pt idx="25">
                  <c:v>190.869</c:v>
                </c:pt>
                <c:pt idx="26">
                  <c:v>190.869</c:v>
                </c:pt>
                <c:pt idx="27">
                  <c:v>190.869</c:v>
                </c:pt>
                <c:pt idx="28">
                  <c:v>190.869</c:v>
                </c:pt>
                <c:pt idx="29">
                  <c:v>190.869</c:v>
                </c:pt>
                <c:pt idx="30">
                  <c:v>174.869</c:v>
                </c:pt>
                <c:pt idx="31">
                  <c:v>174.869</c:v>
                </c:pt>
                <c:pt idx="32">
                  <c:v>174.869</c:v>
                </c:pt>
                <c:pt idx="33">
                  <c:v>174.869</c:v>
                </c:pt>
                <c:pt idx="34">
                  <c:v>174.869</c:v>
                </c:pt>
                <c:pt idx="35">
                  <c:v>218.869</c:v>
                </c:pt>
                <c:pt idx="36">
                  <c:v>218.869</c:v>
                </c:pt>
                <c:pt idx="37">
                  <c:v>218.869</c:v>
                </c:pt>
                <c:pt idx="38">
                  <c:v>218.869</c:v>
                </c:pt>
                <c:pt idx="39">
                  <c:v>218.869</c:v>
                </c:pt>
                <c:pt idx="40">
                  <c:v>222.869</c:v>
                </c:pt>
                <c:pt idx="41">
                  <c:v>222.869</c:v>
                </c:pt>
                <c:pt idx="42">
                  <c:v>222.869</c:v>
                </c:pt>
                <c:pt idx="43">
                  <c:v>222.869</c:v>
                </c:pt>
                <c:pt idx="44">
                  <c:v>222.869</c:v>
                </c:pt>
                <c:pt idx="45">
                  <c:v>226.869</c:v>
                </c:pt>
                <c:pt idx="46">
                  <c:v>226.869</c:v>
                </c:pt>
                <c:pt idx="47">
                  <c:v>226.869</c:v>
                </c:pt>
                <c:pt idx="48">
                  <c:v>226.869</c:v>
                </c:pt>
                <c:pt idx="49">
                  <c:v>226.869</c:v>
                </c:pt>
                <c:pt idx="50">
                  <c:v>230.869</c:v>
                </c:pt>
                <c:pt idx="51">
                  <c:v>230.869</c:v>
                </c:pt>
                <c:pt idx="52">
                  <c:v>230.869</c:v>
                </c:pt>
                <c:pt idx="53">
                  <c:v>230.869</c:v>
                </c:pt>
                <c:pt idx="54">
                  <c:v>230.869</c:v>
                </c:pt>
                <c:pt idx="55">
                  <c:v>238.869</c:v>
                </c:pt>
                <c:pt idx="56">
                  <c:v>238.869</c:v>
                </c:pt>
                <c:pt idx="57">
                  <c:v>238.869</c:v>
                </c:pt>
                <c:pt idx="58">
                  <c:v>238.869</c:v>
                </c:pt>
                <c:pt idx="59">
                  <c:v>238.869</c:v>
                </c:pt>
                <c:pt idx="60">
                  <c:v>254.869</c:v>
                </c:pt>
                <c:pt idx="61">
                  <c:v>254.869</c:v>
                </c:pt>
                <c:pt idx="62">
                  <c:v>254.869</c:v>
                </c:pt>
                <c:pt idx="63">
                  <c:v>254.869</c:v>
                </c:pt>
                <c:pt idx="64">
                  <c:v>254.869</c:v>
                </c:pt>
              </c:numCache>
            </c:numRef>
          </c:xVal>
          <c:yVal>
            <c:numRef>
              <c:f>'Weld K l'!$H$8:$H$72</c:f>
              <c:numCache>
                <c:formatCode>General</c:formatCode>
                <c:ptCount val="65"/>
                <c:pt idx="0">
                  <c:v>-3.25</c:v>
                </c:pt>
                <c:pt idx="1">
                  <c:v>-0.75</c:v>
                </c:pt>
                <c:pt idx="2">
                  <c:v>1.75</c:v>
                </c:pt>
                <c:pt idx="3">
                  <c:v>4.25</c:v>
                </c:pt>
                <c:pt idx="4">
                  <c:v>6.75</c:v>
                </c:pt>
                <c:pt idx="5">
                  <c:v>-3.362999999999999</c:v>
                </c:pt>
                <c:pt idx="6">
                  <c:v>-0.862999999999999</c:v>
                </c:pt>
                <c:pt idx="7">
                  <c:v>1.637</c:v>
                </c:pt>
                <c:pt idx="8">
                  <c:v>4.137</c:v>
                </c:pt>
                <c:pt idx="9">
                  <c:v>6.637</c:v>
                </c:pt>
                <c:pt idx="10">
                  <c:v>-3.476000000000001</c:v>
                </c:pt>
                <c:pt idx="11">
                  <c:v>-0.976000000000001</c:v>
                </c:pt>
                <c:pt idx="12">
                  <c:v>1.523999999999999</c:v>
                </c:pt>
                <c:pt idx="13">
                  <c:v>4.023999999999999</c:v>
                </c:pt>
                <c:pt idx="14">
                  <c:v>6.523999999999999</c:v>
                </c:pt>
                <c:pt idx="15">
                  <c:v>-3.589</c:v>
                </c:pt>
                <c:pt idx="16">
                  <c:v>-1.089</c:v>
                </c:pt>
                <c:pt idx="17">
                  <c:v>1.411</c:v>
                </c:pt>
                <c:pt idx="18">
                  <c:v>3.911</c:v>
                </c:pt>
                <c:pt idx="19">
                  <c:v>6.411</c:v>
                </c:pt>
                <c:pt idx="20">
                  <c:v>-3.702</c:v>
                </c:pt>
                <c:pt idx="21">
                  <c:v>-1.202</c:v>
                </c:pt>
                <c:pt idx="22">
                  <c:v>1.298</c:v>
                </c:pt>
                <c:pt idx="23">
                  <c:v>3.798</c:v>
                </c:pt>
                <c:pt idx="24">
                  <c:v>6.298</c:v>
                </c:pt>
                <c:pt idx="25">
                  <c:v>-3.928000000000001</c:v>
                </c:pt>
                <c:pt idx="26">
                  <c:v>-1.428000000000001</c:v>
                </c:pt>
                <c:pt idx="27">
                  <c:v>1.071999999999999</c:v>
                </c:pt>
                <c:pt idx="28">
                  <c:v>3.571999999999999</c:v>
                </c:pt>
                <c:pt idx="29">
                  <c:v>6.072</c:v>
                </c:pt>
                <c:pt idx="30">
                  <c:v>-4.380000000000001</c:v>
                </c:pt>
                <c:pt idx="31">
                  <c:v>-1.880000000000001</c:v>
                </c:pt>
                <c:pt idx="32">
                  <c:v>0.619999999999999</c:v>
                </c:pt>
                <c:pt idx="33">
                  <c:v>3.119999999999999</c:v>
                </c:pt>
                <c:pt idx="34">
                  <c:v>5.619999999999999</c:v>
                </c:pt>
                <c:pt idx="35">
                  <c:v>-3.377000000000001</c:v>
                </c:pt>
                <c:pt idx="36">
                  <c:v>-0.877000000000001</c:v>
                </c:pt>
                <c:pt idx="37">
                  <c:v>1.622999999999999</c:v>
                </c:pt>
                <c:pt idx="38">
                  <c:v>4.122999999999999</c:v>
                </c:pt>
                <c:pt idx="39">
                  <c:v>6.622999999999999</c:v>
                </c:pt>
                <c:pt idx="40">
                  <c:v>-3.504</c:v>
                </c:pt>
                <c:pt idx="41">
                  <c:v>-1.004</c:v>
                </c:pt>
                <c:pt idx="42">
                  <c:v>1.496</c:v>
                </c:pt>
                <c:pt idx="43">
                  <c:v>3.996</c:v>
                </c:pt>
                <c:pt idx="44">
                  <c:v>6.496</c:v>
                </c:pt>
                <c:pt idx="45">
                  <c:v>-3.631</c:v>
                </c:pt>
                <c:pt idx="46">
                  <c:v>-1.131</c:v>
                </c:pt>
                <c:pt idx="47">
                  <c:v>1.369</c:v>
                </c:pt>
                <c:pt idx="48">
                  <c:v>3.869</c:v>
                </c:pt>
                <c:pt idx="49">
                  <c:v>6.369</c:v>
                </c:pt>
                <c:pt idx="50">
                  <c:v>-3.758</c:v>
                </c:pt>
                <c:pt idx="51">
                  <c:v>-1.257999999999999</c:v>
                </c:pt>
                <c:pt idx="52">
                  <c:v>1.242000000000001</c:v>
                </c:pt>
                <c:pt idx="53">
                  <c:v>3.742000000000001</c:v>
                </c:pt>
                <c:pt idx="54">
                  <c:v>6.242000000000001</c:v>
                </c:pt>
                <c:pt idx="55">
                  <c:v>-4.012</c:v>
                </c:pt>
                <c:pt idx="56">
                  <c:v>-1.512</c:v>
                </c:pt>
                <c:pt idx="57">
                  <c:v>0.988</c:v>
                </c:pt>
                <c:pt idx="58">
                  <c:v>3.488</c:v>
                </c:pt>
                <c:pt idx="59">
                  <c:v>5.988</c:v>
                </c:pt>
                <c:pt idx="60">
                  <c:v>-4.52</c:v>
                </c:pt>
                <c:pt idx="61">
                  <c:v>-2.02</c:v>
                </c:pt>
                <c:pt idx="62">
                  <c:v>0.48</c:v>
                </c:pt>
                <c:pt idx="63">
                  <c:v>2.98</c:v>
                </c:pt>
                <c:pt idx="64">
                  <c:v>5.48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642008"/>
        <c:axId val="2104644968"/>
      </c:scatterChart>
      <c:valAx>
        <c:axId val="2104642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4644968"/>
        <c:crosses val="autoZero"/>
        <c:crossBetween val="midCat"/>
      </c:valAx>
      <c:valAx>
        <c:axId val="2104644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46420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'Weld L l'!$J$8:$J$72</c:f>
              <c:numCache>
                <c:formatCode>General</c:formatCode>
                <c:ptCount val="65"/>
                <c:pt idx="0">
                  <c:v>214.235</c:v>
                </c:pt>
                <c:pt idx="1">
                  <c:v>214.235</c:v>
                </c:pt>
                <c:pt idx="2">
                  <c:v>214.235</c:v>
                </c:pt>
                <c:pt idx="3">
                  <c:v>214.235</c:v>
                </c:pt>
                <c:pt idx="4">
                  <c:v>214.235</c:v>
                </c:pt>
                <c:pt idx="5">
                  <c:v>210.235</c:v>
                </c:pt>
                <c:pt idx="6">
                  <c:v>210.235</c:v>
                </c:pt>
                <c:pt idx="7">
                  <c:v>210.235</c:v>
                </c:pt>
                <c:pt idx="8">
                  <c:v>210.235</c:v>
                </c:pt>
                <c:pt idx="9">
                  <c:v>210.235</c:v>
                </c:pt>
                <c:pt idx="10">
                  <c:v>206.235</c:v>
                </c:pt>
                <c:pt idx="11">
                  <c:v>206.235</c:v>
                </c:pt>
                <c:pt idx="12">
                  <c:v>206.235</c:v>
                </c:pt>
                <c:pt idx="13">
                  <c:v>206.235</c:v>
                </c:pt>
                <c:pt idx="14">
                  <c:v>206.235</c:v>
                </c:pt>
                <c:pt idx="15">
                  <c:v>202.235</c:v>
                </c:pt>
                <c:pt idx="16">
                  <c:v>202.235</c:v>
                </c:pt>
                <c:pt idx="17">
                  <c:v>202.235</c:v>
                </c:pt>
                <c:pt idx="18">
                  <c:v>202.235</c:v>
                </c:pt>
                <c:pt idx="19">
                  <c:v>202.235</c:v>
                </c:pt>
                <c:pt idx="20">
                  <c:v>198.235</c:v>
                </c:pt>
                <c:pt idx="21">
                  <c:v>198.235</c:v>
                </c:pt>
                <c:pt idx="22">
                  <c:v>198.235</c:v>
                </c:pt>
                <c:pt idx="23">
                  <c:v>198.235</c:v>
                </c:pt>
                <c:pt idx="24">
                  <c:v>198.235</c:v>
                </c:pt>
                <c:pt idx="25">
                  <c:v>190.235</c:v>
                </c:pt>
                <c:pt idx="26">
                  <c:v>190.235</c:v>
                </c:pt>
                <c:pt idx="27">
                  <c:v>190.235</c:v>
                </c:pt>
                <c:pt idx="28">
                  <c:v>190.235</c:v>
                </c:pt>
                <c:pt idx="29">
                  <c:v>190.235</c:v>
                </c:pt>
                <c:pt idx="30">
                  <c:v>174.235</c:v>
                </c:pt>
                <c:pt idx="31">
                  <c:v>174.235</c:v>
                </c:pt>
                <c:pt idx="32">
                  <c:v>174.235</c:v>
                </c:pt>
                <c:pt idx="33">
                  <c:v>174.235</c:v>
                </c:pt>
                <c:pt idx="34">
                  <c:v>174.235</c:v>
                </c:pt>
                <c:pt idx="35">
                  <c:v>218.235</c:v>
                </c:pt>
                <c:pt idx="36">
                  <c:v>218.235</c:v>
                </c:pt>
                <c:pt idx="37">
                  <c:v>218.235</c:v>
                </c:pt>
                <c:pt idx="38">
                  <c:v>218.235</c:v>
                </c:pt>
                <c:pt idx="39">
                  <c:v>218.235</c:v>
                </c:pt>
                <c:pt idx="40">
                  <c:v>222.235</c:v>
                </c:pt>
                <c:pt idx="41">
                  <c:v>222.235</c:v>
                </c:pt>
                <c:pt idx="42">
                  <c:v>222.235</c:v>
                </c:pt>
                <c:pt idx="43">
                  <c:v>222.235</c:v>
                </c:pt>
                <c:pt idx="44">
                  <c:v>222.235</c:v>
                </c:pt>
                <c:pt idx="45">
                  <c:v>226.235</c:v>
                </c:pt>
                <c:pt idx="46">
                  <c:v>226.235</c:v>
                </c:pt>
                <c:pt idx="47">
                  <c:v>226.235</c:v>
                </c:pt>
                <c:pt idx="48">
                  <c:v>226.235</c:v>
                </c:pt>
                <c:pt idx="49">
                  <c:v>226.235</c:v>
                </c:pt>
                <c:pt idx="50">
                  <c:v>230.235</c:v>
                </c:pt>
                <c:pt idx="51">
                  <c:v>230.235</c:v>
                </c:pt>
                <c:pt idx="52">
                  <c:v>230.235</c:v>
                </c:pt>
                <c:pt idx="53">
                  <c:v>230.235</c:v>
                </c:pt>
                <c:pt idx="54">
                  <c:v>230.235</c:v>
                </c:pt>
                <c:pt idx="55">
                  <c:v>238.235</c:v>
                </c:pt>
                <c:pt idx="56">
                  <c:v>238.235</c:v>
                </c:pt>
                <c:pt idx="57">
                  <c:v>238.235</c:v>
                </c:pt>
                <c:pt idx="58">
                  <c:v>238.235</c:v>
                </c:pt>
                <c:pt idx="59">
                  <c:v>238.235</c:v>
                </c:pt>
                <c:pt idx="60">
                  <c:v>254.235</c:v>
                </c:pt>
                <c:pt idx="61">
                  <c:v>254.235</c:v>
                </c:pt>
                <c:pt idx="62">
                  <c:v>254.235</c:v>
                </c:pt>
                <c:pt idx="63">
                  <c:v>254.235</c:v>
                </c:pt>
                <c:pt idx="64">
                  <c:v>254.235</c:v>
                </c:pt>
              </c:numCache>
            </c:numRef>
          </c:xVal>
          <c:yVal>
            <c:numRef>
              <c:f>'Weld L l'!$H$8:$H$72</c:f>
              <c:numCache>
                <c:formatCode>General</c:formatCode>
                <c:ptCount val="65"/>
                <c:pt idx="0">
                  <c:v>-3.18</c:v>
                </c:pt>
                <c:pt idx="1">
                  <c:v>-0.68</c:v>
                </c:pt>
                <c:pt idx="2">
                  <c:v>1.82</c:v>
                </c:pt>
                <c:pt idx="3">
                  <c:v>4.32</c:v>
                </c:pt>
                <c:pt idx="4">
                  <c:v>6.82</c:v>
                </c:pt>
                <c:pt idx="5">
                  <c:v>-3.369</c:v>
                </c:pt>
                <c:pt idx="6">
                  <c:v>-0.869</c:v>
                </c:pt>
                <c:pt idx="7">
                  <c:v>1.631</c:v>
                </c:pt>
                <c:pt idx="8">
                  <c:v>4.131</c:v>
                </c:pt>
                <c:pt idx="9">
                  <c:v>6.631</c:v>
                </c:pt>
                <c:pt idx="10">
                  <c:v>-3.558</c:v>
                </c:pt>
                <c:pt idx="11">
                  <c:v>-1.058</c:v>
                </c:pt>
                <c:pt idx="12">
                  <c:v>1.442</c:v>
                </c:pt>
                <c:pt idx="13">
                  <c:v>3.942</c:v>
                </c:pt>
                <c:pt idx="14">
                  <c:v>6.442</c:v>
                </c:pt>
                <c:pt idx="15">
                  <c:v>-3.747</c:v>
                </c:pt>
                <c:pt idx="16">
                  <c:v>-1.247</c:v>
                </c:pt>
                <c:pt idx="17">
                  <c:v>1.253</c:v>
                </c:pt>
                <c:pt idx="18">
                  <c:v>3.753</c:v>
                </c:pt>
                <c:pt idx="19">
                  <c:v>6.253</c:v>
                </c:pt>
                <c:pt idx="20">
                  <c:v>-3.936</c:v>
                </c:pt>
                <c:pt idx="21">
                  <c:v>-1.436</c:v>
                </c:pt>
                <c:pt idx="22">
                  <c:v>1.064</c:v>
                </c:pt>
                <c:pt idx="23">
                  <c:v>3.564</c:v>
                </c:pt>
                <c:pt idx="24">
                  <c:v>6.064</c:v>
                </c:pt>
                <c:pt idx="25">
                  <c:v>-4.314</c:v>
                </c:pt>
                <c:pt idx="26">
                  <c:v>-1.814</c:v>
                </c:pt>
                <c:pt idx="27">
                  <c:v>0.686</c:v>
                </c:pt>
                <c:pt idx="28">
                  <c:v>3.186</c:v>
                </c:pt>
                <c:pt idx="29">
                  <c:v>5.686</c:v>
                </c:pt>
                <c:pt idx="30">
                  <c:v>-5.07</c:v>
                </c:pt>
                <c:pt idx="31">
                  <c:v>-2.57</c:v>
                </c:pt>
                <c:pt idx="32">
                  <c:v>-0.0700000000000003</c:v>
                </c:pt>
                <c:pt idx="33">
                  <c:v>2.43</c:v>
                </c:pt>
                <c:pt idx="34">
                  <c:v>4.93</c:v>
                </c:pt>
                <c:pt idx="35">
                  <c:v>-3.279</c:v>
                </c:pt>
                <c:pt idx="36">
                  <c:v>-0.779</c:v>
                </c:pt>
                <c:pt idx="37">
                  <c:v>1.721</c:v>
                </c:pt>
                <c:pt idx="38">
                  <c:v>4.221</c:v>
                </c:pt>
                <c:pt idx="39">
                  <c:v>6.721</c:v>
                </c:pt>
                <c:pt idx="40">
                  <c:v>-3.378</c:v>
                </c:pt>
                <c:pt idx="41">
                  <c:v>-0.878</c:v>
                </c:pt>
                <c:pt idx="42">
                  <c:v>1.622</c:v>
                </c:pt>
                <c:pt idx="43">
                  <c:v>4.122</c:v>
                </c:pt>
                <c:pt idx="44">
                  <c:v>6.622</c:v>
                </c:pt>
                <c:pt idx="45">
                  <c:v>-3.477</c:v>
                </c:pt>
                <c:pt idx="46">
                  <c:v>-0.977</c:v>
                </c:pt>
                <c:pt idx="47">
                  <c:v>1.523</c:v>
                </c:pt>
                <c:pt idx="48">
                  <c:v>4.023</c:v>
                </c:pt>
                <c:pt idx="49">
                  <c:v>6.523</c:v>
                </c:pt>
                <c:pt idx="50">
                  <c:v>-3.576000000000001</c:v>
                </c:pt>
                <c:pt idx="51">
                  <c:v>-1.076000000000001</c:v>
                </c:pt>
                <c:pt idx="52">
                  <c:v>1.423999999999999</c:v>
                </c:pt>
                <c:pt idx="53">
                  <c:v>3.923999999999999</c:v>
                </c:pt>
                <c:pt idx="54">
                  <c:v>6.423999999999999</c:v>
                </c:pt>
                <c:pt idx="55">
                  <c:v>-3.774</c:v>
                </c:pt>
                <c:pt idx="56">
                  <c:v>-1.273999999999999</c:v>
                </c:pt>
                <c:pt idx="57">
                  <c:v>1.226000000000001</c:v>
                </c:pt>
                <c:pt idx="58">
                  <c:v>3.726000000000001</c:v>
                </c:pt>
                <c:pt idx="59">
                  <c:v>6.226000000000001</c:v>
                </c:pt>
                <c:pt idx="60">
                  <c:v>-4.17</c:v>
                </c:pt>
                <c:pt idx="61">
                  <c:v>-1.67</c:v>
                </c:pt>
                <c:pt idx="62">
                  <c:v>0.83</c:v>
                </c:pt>
                <c:pt idx="63">
                  <c:v>3.33</c:v>
                </c:pt>
                <c:pt idx="64">
                  <c:v>5.83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597688"/>
        <c:axId val="2104601144"/>
      </c:scatterChart>
      <c:valAx>
        <c:axId val="2104597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4601144"/>
        <c:crosses val="autoZero"/>
        <c:crossBetween val="midCat"/>
      </c:valAx>
      <c:valAx>
        <c:axId val="2104601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45976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223836</xdr:colOff>
      <xdr:row>73</xdr:row>
      <xdr:rowOff>95250</xdr:rowOff>
    </xdr:from>
    <xdr:to>
      <xdr:col>14</xdr:col>
      <xdr:colOff>361949</xdr:colOff>
      <xdr:row>81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223836</xdr:colOff>
      <xdr:row>73</xdr:row>
      <xdr:rowOff>95250</xdr:rowOff>
    </xdr:from>
    <xdr:to>
      <xdr:col>14</xdr:col>
      <xdr:colOff>361949</xdr:colOff>
      <xdr:row>81</xdr:row>
      <xdr:rowOff>4762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223836</xdr:colOff>
      <xdr:row>73</xdr:row>
      <xdr:rowOff>95250</xdr:rowOff>
    </xdr:from>
    <xdr:to>
      <xdr:col>14</xdr:col>
      <xdr:colOff>361949</xdr:colOff>
      <xdr:row>81</xdr:row>
      <xdr:rowOff>4762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223836</xdr:colOff>
      <xdr:row>73</xdr:row>
      <xdr:rowOff>95250</xdr:rowOff>
    </xdr:from>
    <xdr:to>
      <xdr:col>14</xdr:col>
      <xdr:colOff>361949</xdr:colOff>
      <xdr:row>81</xdr:row>
      <xdr:rowOff>4762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223836</xdr:colOff>
      <xdr:row>73</xdr:row>
      <xdr:rowOff>95250</xdr:rowOff>
    </xdr:from>
    <xdr:to>
      <xdr:col>14</xdr:col>
      <xdr:colOff>361949</xdr:colOff>
      <xdr:row>81</xdr:row>
      <xdr:rowOff>4762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50800</xdr:colOff>
      <xdr:row>17</xdr:row>
      <xdr:rowOff>50800</xdr:rowOff>
    </xdr:from>
    <xdr:to>
      <xdr:col>13</xdr:col>
      <xdr:colOff>292100</xdr:colOff>
      <xdr:row>40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0.26884</cdr:x>
      <cdr:y>0.07166</cdr:y>
    </cdr:from>
    <cdr:to>
      <cdr:x>0.55906</cdr:x>
      <cdr:y>0.84248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1517651" y="704852"/>
          <a:ext cx="1638300" cy="75819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0.42182</cdr:x>
      <cdr:y>0.33376</cdr:y>
    </cdr:from>
    <cdr:to>
      <cdr:x>0.46457</cdr:x>
      <cdr:y>0.94577</cdr:y>
    </cdr:to>
    <cdr:cxnSp macro="">
      <cdr:nvCxnSpPr>
        <cdr:cNvPr id="5" name="Straight Connector 4"/>
        <cdr:cNvCxnSpPr/>
      </cdr:nvCxnSpPr>
      <cdr:spPr>
        <a:xfrm xmlns:a="http://schemas.openxmlformats.org/drawingml/2006/main" flipH="1" flipV="1">
          <a:off x="2381251" y="3282952"/>
          <a:ext cx="241300" cy="60198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533401</xdr:colOff>
      <xdr:row>20</xdr:row>
      <xdr:rowOff>101600</xdr:rowOff>
    </xdr:from>
    <xdr:to>
      <xdr:col>16</xdr:col>
      <xdr:colOff>114300</xdr:colOff>
      <xdr:row>69</xdr:row>
      <xdr:rowOff>25400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0.13106</cdr:x>
      <cdr:y>0.03844</cdr:y>
    </cdr:from>
    <cdr:to>
      <cdr:x>0.41307</cdr:x>
      <cdr:y>0.81324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627490" y="257291"/>
          <a:ext cx="1350258" cy="5185638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0.29346</cdr:x>
      <cdr:y>0.324</cdr:y>
    </cdr:from>
    <cdr:to>
      <cdr:x>0.31167</cdr:x>
      <cdr:y>0.97538</cdr:y>
    </cdr:to>
    <cdr:cxnSp macro="">
      <cdr:nvCxnSpPr>
        <cdr:cNvPr id="5" name="Straight Connector 4"/>
        <cdr:cNvCxnSpPr/>
      </cdr:nvCxnSpPr>
      <cdr:spPr>
        <a:xfrm xmlns:a="http://schemas.openxmlformats.org/drawingml/2006/main" flipV="1">
          <a:off x="1405069" y="2168525"/>
          <a:ext cx="87182" cy="4359601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223836</xdr:colOff>
      <xdr:row>73</xdr:row>
      <xdr:rowOff>95250</xdr:rowOff>
    </xdr:from>
    <xdr:to>
      <xdr:col>14</xdr:col>
      <xdr:colOff>361949</xdr:colOff>
      <xdr:row>81</xdr:row>
      <xdr:rowOff>4762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/FRM2/Comb%20K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b_1Pass"/>
      <sheetName val="Comb K"/>
      <sheetName val="Comb_3pass1stset"/>
      <sheetName val="Comb_3pass2ndset"/>
      <sheetName val="Comb_2Pass1stset (2)"/>
    </sheetNames>
    <sheetDataSet>
      <sheetData sheetId="0" refreshError="1"/>
      <sheetData sheetId="1">
        <row r="3">
          <cell r="C3">
            <v>6.327</v>
          </cell>
          <cell r="D3">
            <v>152.505</v>
          </cell>
          <cell r="H3">
            <v>6.1530000000000005</v>
          </cell>
          <cell r="I3">
            <v>154.1215</v>
          </cell>
          <cell r="J3">
            <v>-7.4824999999999999</v>
          </cell>
          <cell r="K3">
            <v>152.75299999999999</v>
          </cell>
          <cell r="O3">
            <v>3.665496593160952</v>
          </cell>
          <cell r="P3">
            <v>153.87184663838809</v>
          </cell>
          <cell r="Q3">
            <v>-6.2845170341952414</v>
          </cell>
          <cell r="R3">
            <v>152.87323319194041</v>
          </cell>
        </row>
        <row r="4">
          <cell r="C4">
            <v>5.9790000000000001</v>
          </cell>
          <cell r="D4">
            <v>155.738</v>
          </cell>
        </row>
        <row r="5">
          <cell r="C5">
            <v>4.4820000000000002</v>
          </cell>
          <cell r="D5">
            <v>168.78800000000001</v>
          </cell>
          <cell r="H5">
            <v>4.2725</v>
          </cell>
          <cell r="I5">
            <v>170.45050000000001</v>
          </cell>
          <cell r="J5">
            <v>-9.3924999999999983</v>
          </cell>
          <cell r="K5">
            <v>169.15049999999999</v>
          </cell>
          <cell r="O5">
            <v>1.7837367754444045</v>
          </cell>
          <cell r="P5">
            <v>170.21373511219011</v>
          </cell>
          <cell r="Q5">
            <v>-8.1713161227779771</v>
          </cell>
          <cell r="R5">
            <v>169.26667556095049</v>
          </cell>
        </row>
        <row r="6">
          <cell r="C6">
            <v>4.0629999999999997</v>
          </cell>
          <cell r="D6">
            <v>172.113</v>
          </cell>
        </row>
        <row r="7">
          <cell r="C7">
            <v>3.5609999999999999</v>
          </cell>
          <cell r="D7">
            <v>178.68199999999999</v>
          </cell>
          <cell r="H7">
            <v>3.3685</v>
          </cell>
          <cell r="I7">
            <v>180.32650000000001</v>
          </cell>
          <cell r="J7">
            <v>-10.404499999999999</v>
          </cell>
          <cell r="K7">
            <v>178.98050000000001</v>
          </cell>
          <cell r="O7">
            <v>0.88035347604496739</v>
          </cell>
          <cell r="P7">
            <v>180.08333981549094</v>
          </cell>
          <cell r="Q7">
            <v>-9.0722326197751642</v>
          </cell>
          <cell r="R7">
            <v>179.11069907745463</v>
          </cell>
        </row>
        <row r="8">
          <cell r="C8">
            <v>3.1760000000000002</v>
          </cell>
          <cell r="D8">
            <v>181.971</v>
          </cell>
          <cell r="H8">
            <v>2.9830000000000001</v>
          </cell>
          <cell r="I8">
            <v>183.583</v>
          </cell>
          <cell r="J8">
            <v>-10.611999999999998</v>
          </cell>
          <cell r="K8">
            <v>182.24400000000003</v>
          </cell>
          <cell r="O8">
            <v>0.49503835061116952</v>
          </cell>
          <cell r="P8">
            <v>183.33795545064129</v>
          </cell>
          <cell r="Q8">
            <v>-9.456808246944151</v>
          </cell>
          <cell r="R8">
            <v>182.35777725320648</v>
          </cell>
        </row>
        <row r="9">
          <cell r="C9">
            <v>2.79</v>
          </cell>
          <cell r="D9">
            <v>185.19499999999999</v>
          </cell>
          <cell r="H9">
            <v>2.823</v>
          </cell>
          <cell r="I9">
            <v>186.83499999999998</v>
          </cell>
          <cell r="J9">
            <v>-10.832999999999998</v>
          </cell>
          <cell r="K9">
            <v>185.54349999999999</v>
          </cell>
          <cell r="O9">
            <v>0.20468331587061384</v>
          </cell>
          <cell r="P9">
            <v>186.58737580568589</v>
          </cell>
          <cell r="Q9">
            <v>-9.7508934298684977</v>
          </cell>
          <cell r="R9">
            <v>185.64583894517608</v>
          </cell>
        </row>
        <row r="10">
          <cell r="C10">
            <v>2.8559999999999999</v>
          </cell>
          <cell r="D10">
            <v>188.47499999999999</v>
          </cell>
          <cell r="H10">
            <v>2.8559999999999999</v>
          </cell>
          <cell r="I10">
            <v>190.17349999999999</v>
          </cell>
          <cell r="J10">
            <v>-11.201000000000001</v>
          </cell>
          <cell r="K10">
            <v>188.87200000000001</v>
          </cell>
          <cell r="O10">
            <v>-0.13122346726746636</v>
          </cell>
          <cell r="P10">
            <v>189.89692097583776</v>
          </cell>
          <cell r="Q10">
            <v>-10.088635024825688</v>
          </cell>
          <cell r="R10">
            <v>188.97499089529697</v>
          </cell>
        </row>
        <row r="11">
          <cell r="C11">
            <v>2.8559999999999999</v>
          </cell>
          <cell r="D11">
            <v>191.87200000000001</v>
          </cell>
          <cell r="H11">
            <v>2.7484999999999999</v>
          </cell>
          <cell r="I11">
            <v>193.506</v>
          </cell>
          <cell r="J11">
            <v>-11.574</v>
          </cell>
          <cell r="K11">
            <v>192.12549999999999</v>
          </cell>
          <cell r="O11">
            <v>-0.48650745873531998</v>
          </cell>
          <cell r="P11">
            <v>193.19418797020185</v>
          </cell>
          <cell r="Q11">
            <v>-10.440376562536304</v>
          </cell>
          <cell r="R11">
            <v>192.23476634005365</v>
          </cell>
        </row>
        <row r="12">
          <cell r="C12">
            <v>2.641</v>
          </cell>
          <cell r="D12">
            <v>195.14</v>
          </cell>
          <cell r="H12">
            <v>2.5514999999999999</v>
          </cell>
          <cell r="I12">
            <v>196.82299999999998</v>
          </cell>
          <cell r="J12">
            <v>-11.8565</v>
          </cell>
          <cell r="K12">
            <v>195.90350000000001</v>
          </cell>
          <cell r="O12">
            <v>-0.79169878124351722</v>
          </cell>
          <cell r="P12">
            <v>196.60964136040022</v>
          </cell>
          <cell r="Q12">
            <v>-10.771396635701777</v>
          </cell>
          <cell r="R12">
            <v>195.9727498989084</v>
          </cell>
        </row>
        <row r="13">
          <cell r="C13">
            <v>2.4620000000000002</v>
          </cell>
          <cell r="D13">
            <v>198.506</v>
          </cell>
          <cell r="H13">
            <v>2.2130000000000001</v>
          </cell>
          <cell r="I13">
            <v>200.203</v>
          </cell>
          <cell r="J13">
            <v>-11.988499999999998</v>
          </cell>
          <cell r="K13">
            <v>199.72750000000002</v>
          </cell>
          <cell r="O13">
            <v>-0.78531980805999524</v>
          </cell>
          <cell r="P13">
            <v>200.10260912095677</v>
          </cell>
          <cell r="Q13">
            <v>-10.77971916825998</v>
          </cell>
          <cell r="R13">
            <v>199.76797285747932</v>
          </cell>
        </row>
        <row r="14">
          <cell r="C14">
            <v>1.964</v>
          </cell>
          <cell r="D14">
            <v>201.9</v>
          </cell>
          <cell r="H14">
            <v>1.7444999999999999</v>
          </cell>
          <cell r="I14">
            <v>203.50299999999999</v>
          </cell>
          <cell r="J14">
            <v>-12.105</v>
          </cell>
          <cell r="K14">
            <v>203.02600000000001</v>
          </cell>
          <cell r="O14">
            <v>-1.0038703846854209</v>
          </cell>
          <cell r="P14">
            <v>203.40834151604787</v>
          </cell>
          <cell r="Q14">
            <v>-10.997944510814223</v>
          </cell>
          <cell r="R14">
            <v>203.06412884713106</v>
          </cell>
        </row>
        <row r="15">
          <cell r="C15">
            <v>1.5249999999999999</v>
          </cell>
          <cell r="D15">
            <v>205.10599999999999</v>
          </cell>
          <cell r="H15">
            <v>1.4624999999999999</v>
          </cell>
          <cell r="I15">
            <v>206.75749999999999</v>
          </cell>
          <cell r="J15">
            <v>-12.227499999999999</v>
          </cell>
          <cell r="K15">
            <v>206.34949999999998</v>
          </cell>
          <cell r="O15">
            <v>-1.0363904822521834</v>
          </cell>
          <cell r="P15">
            <v>206.6830261273368</v>
          </cell>
          <cell r="Q15">
            <v>-11.031952411260916</v>
          </cell>
          <cell r="R15">
            <v>206.3851306366841</v>
          </cell>
        </row>
        <row r="16">
          <cell r="C16">
            <v>1.4</v>
          </cell>
          <cell r="D16">
            <v>208.40899999999999</v>
          </cell>
          <cell r="H16">
            <v>1.4</v>
          </cell>
          <cell r="I16">
            <v>210.07150000000001</v>
          </cell>
          <cell r="J16">
            <v>-12.288</v>
          </cell>
          <cell r="K16">
            <v>209.649</v>
          </cell>
          <cell r="O16">
            <v>-1.098809927950402</v>
          </cell>
          <cell r="P16">
            <v>209.99437060238466</v>
          </cell>
          <cell r="Q16">
            <v>-11.09404963975201</v>
          </cell>
          <cell r="R16">
            <v>209.6858530119232</v>
          </cell>
        </row>
        <row r="17">
          <cell r="C17">
            <v>1.4</v>
          </cell>
          <cell r="D17">
            <v>211.73400000000001</v>
          </cell>
        </row>
        <row r="18">
          <cell r="C18">
            <v>1.2969999999999999</v>
          </cell>
          <cell r="D18">
            <v>218.28800000000001</v>
          </cell>
          <cell r="H18">
            <v>1.1684999999999999</v>
          </cell>
          <cell r="I18">
            <v>219.911</v>
          </cell>
          <cell r="J18">
            <v>-12.526499999999999</v>
          </cell>
          <cell r="K18">
            <v>219.529</v>
          </cell>
          <cell r="O18">
            <v>-1.3305280155172294</v>
          </cell>
          <cell r="P18">
            <v>219.8412936325719</v>
          </cell>
          <cell r="Q18">
            <v>-11.326640077586147</v>
          </cell>
          <cell r="R18">
            <v>219.56246816285957</v>
          </cell>
        </row>
        <row r="19">
          <cell r="C19">
            <v>1.04</v>
          </cell>
          <cell r="D19">
            <v>221.53399999999999</v>
          </cell>
        </row>
        <row r="20">
          <cell r="C20">
            <v>0.84899999999999998</v>
          </cell>
          <cell r="D20">
            <v>234.69300000000001</v>
          </cell>
          <cell r="H20">
            <v>0.84899999999999998</v>
          </cell>
          <cell r="I20">
            <v>236.3725</v>
          </cell>
          <cell r="J20">
            <v>-12.785</v>
          </cell>
          <cell r="K20">
            <v>236.26650000000001</v>
          </cell>
          <cell r="O20">
            <v>-1.6509244463454109</v>
          </cell>
          <cell r="P20">
            <v>236.35306388504381</v>
          </cell>
          <cell r="Q20">
            <v>-11.650622231727054</v>
          </cell>
          <cell r="R20">
            <v>236.2753194252191</v>
          </cell>
        </row>
        <row r="21">
          <cell r="C21">
            <v>0.84899999999999998</v>
          </cell>
          <cell r="D21">
            <v>238.05199999999999</v>
          </cell>
        </row>
        <row r="22">
          <cell r="C22">
            <v>-7.3369999999999997</v>
          </cell>
          <cell r="D22">
            <v>151.102</v>
          </cell>
        </row>
        <row r="23">
          <cell r="C23">
            <v>-7.6280000000000001</v>
          </cell>
          <cell r="D23">
            <v>154.404</v>
          </cell>
        </row>
        <row r="24">
          <cell r="C24">
            <v>-9.1809999999999992</v>
          </cell>
          <cell r="D24">
            <v>167.517</v>
          </cell>
        </row>
        <row r="25">
          <cell r="C25">
            <v>-9.6039999999999992</v>
          </cell>
          <cell r="D25">
            <v>170.78399999999999</v>
          </cell>
        </row>
        <row r="26">
          <cell r="C26">
            <v>-10.218</v>
          </cell>
          <cell r="D26">
            <v>177.339</v>
          </cell>
        </row>
        <row r="27">
          <cell r="C27">
            <v>-10.590999999999999</v>
          </cell>
          <cell r="D27">
            <v>180.62200000000001</v>
          </cell>
        </row>
        <row r="28">
          <cell r="C28">
            <v>-10.632999999999999</v>
          </cell>
          <cell r="D28">
            <v>183.86600000000001</v>
          </cell>
        </row>
        <row r="29">
          <cell r="C29">
            <v>-11.032999999999999</v>
          </cell>
          <cell r="D29">
            <v>187.221</v>
          </cell>
        </row>
        <row r="30">
          <cell r="C30">
            <v>-11.369</v>
          </cell>
          <cell r="D30">
            <v>190.523</v>
          </cell>
        </row>
        <row r="31">
          <cell r="C31">
            <v>-11.779</v>
          </cell>
          <cell r="D31">
            <v>193.72800000000001</v>
          </cell>
        </row>
        <row r="32">
          <cell r="C32">
            <v>-11.933999999999999</v>
          </cell>
          <cell r="D32">
            <v>198.07900000000001</v>
          </cell>
        </row>
        <row r="33">
          <cell r="C33">
            <v>-12.042999999999999</v>
          </cell>
          <cell r="D33">
            <v>201.376</v>
          </cell>
        </row>
        <row r="34">
          <cell r="C34">
            <v>-12.167</v>
          </cell>
          <cell r="D34">
            <v>204.67599999999999</v>
          </cell>
        </row>
        <row r="35">
          <cell r="C35">
            <v>-12.288</v>
          </cell>
          <cell r="D35">
            <v>208.023</v>
          </cell>
        </row>
        <row r="36">
          <cell r="C36">
            <v>-12.288</v>
          </cell>
          <cell r="D36">
            <v>211.27500000000001</v>
          </cell>
        </row>
        <row r="37">
          <cell r="C37">
            <v>-12.481999999999999</v>
          </cell>
          <cell r="D37">
            <v>217.87</v>
          </cell>
        </row>
        <row r="38">
          <cell r="C38">
            <v>-12.571</v>
          </cell>
          <cell r="D38">
            <v>221.18799999999999</v>
          </cell>
        </row>
        <row r="39">
          <cell r="C39">
            <v>-12.82</v>
          </cell>
          <cell r="D39">
            <v>234.821</v>
          </cell>
        </row>
        <row r="40">
          <cell r="C40">
            <v>-12.75</v>
          </cell>
          <cell r="D40">
            <v>237.71199999999999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2:F19"/>
  <sheetViews>
    <sheetView workbookViewId="0">
      <selection activeCell="J4" sqref="J4"/>
    </sheetView>
  </sheetViews>
  <sheetFormatPr baseColWidth="10" defaultColWidth="8.83203125" defaultRowHeight="14" x14ac:dyDescent="0"/>
  <cols>
    <col min="4" max="4" width="11.5" customWidth="1"/>
    <col min="5" max="5" width="10.83203125" customWidth="1"/>
    <col min="6" max="6" width="7.83203125" customWidth="1"/>
  </cols>
  <sheetData>
    <row r="2" spans="1:6" s="5" customFormat="1">
      <c r="A2" s="5" t="s">
        <v>17</v>
      </c>
      <c r="B2" s="5" t="s">
        <v>18</v>
      </c>
      <c r="C2" s="5" t="s">
        <v>19</v>
      </c>
      <c r="D2" s="5" t="s">
        <v>20</v>
      </c>
      <c r="E2" s="5" t="s">
        <v>81</v>
      </c>
      <c r="F2" s="5" t="s">
        <v>24</v>
      </c>
    </row>
    <row r="4" spans="1:6">
      <c r="B4" s="9">
        <v>250102</v>
      </c>
      <c r="C4" s="9" t="s">
        <v>21</v>
      </c>
      <c r="D4" s="9" t="s">
        <v>71</v>
      </c>
      <c r="E4" s="9">
        <v>10</v>
      </c>
      <c r="F4" s="9" t="s">
        <v>73</v>
      </c>
    </row>
    <row r="5" spans="1:6">
      <c r="A5">
        <v>250103</v>
      </c>
      <c r="B5">
        <v>250115</v>
      </c>
      <c r="C5" t="s">
        <v>21</v>
      </c>
      <c r="D5" t="s">
        <v>71</v>
      </c>
      <c r="E5">
        <v>300</v>
      </c>
      <c r="F5" t="s">
        <v>25</v>
      </c>
    </row>
    <row r="6" spans="1:6">
      <c r="A6">
        <v>250116</v>
      </c>
      <c r="B6">
        <v>250141</v>
      </c>
      <c r="C6" t="s">
        <v>21</v>
      </c>
      <c r="D6" t="s">
        <v>70</v>
      </c>
      <c r="E6">
        <v>150</v>
      </c>
      <c r="F6" t="s">
        <v>26</v>
      </c>
    </row>
    <row r="7" spans="1:6">
      <c r="A7" s="9">
        <v>250142</v>
      </c>
      <c r="B7" s="9">
        <v>250144</v>
      </c>
      <c r="C7" s="9" t="s">
        <v>22</v>
      </c>
      <c r="D7" s="9" t="s">
        <v>71</v>
      </c>
      <c r="E7" s="9">
        <v>10</v>
      </c>
      <c r="F7" s="9" t="s">
        <v>73</v>
      </c>
    </row>
    <row r="8" spans="1:6">
      <c r="A8">
        <v>250145</v>
      </c>
      <c r="B8">
        <v>250157</v>
      </c>
      <c r="C8" t="s">
        <v>22</v>
      </c>
      <c r="D8" t="s">
        <v>71</v>
      </c>
      <c r="E8">
        <v>300</v>
      </c>
      <c r="F8" t="s">
        <v>25</v>
      </c>
    </row>
    <row r="9" spans="1:6">
      <c r="A9">
        <v>250158</v>
      </c>
      <c r="B9">
        <v>250183</v>
      </c>
      <c r="C9" t="s">
        <v>22</v>
      </c>
      <c r="D9" t="s">
        <v>70</v>
      </c>
      <c r="E9">
        <v>150</v>
      </c>
      <c r="F9" t="s">
        <v>26</v>
      </c>
    </row>
    <row r="10" spans="1:6">
      <c r="A10" s="9">
        <v>250184</v>
      </c>
      <c r="B10" s="9">
        <v>250184</v>
      </c>
      <c r="C10" s="9"/>
      <c r="D10" s="9"/>
      <c r="E10" s="9"/>
      <c r="F10" s="9" t="s">
        <v>72</v>
      </c>
    </row>
    <row r="11" spans="1:6">
      <c r="A11" s="9">
        <v>250185</v>
      </c>
      <c r="B11" s="9">
        <v>250186</v>
      </c>
      <c r="C11" s="9" t="s">
        <v>23</v>
      </c>
      <c r="D11" s="9" t="s">
        <v>70</v>
      </c>
      <c r="E11" s="9">
        <v>10</v>
      </c>
      <c r="F11" s="9" t="s">
        <v>74</v>
      </c>
    </row>
    <row r="12" spans="1:6">
      <c r="A12">
        <v>250187</v>
      </c>
      <c r="B12">
        <v>250200</v>
      </c>
      <c r="C12" t="s">
        <v>23</v>
      </c>
      <c r="D12" t="s">
        <v>70</v>
      </c>
      <c r="E12">
        <v>120</v>
      </c>
      <c r="F12" t="s">
        <v>26</v>
      </c>
    </row>
    <row r="13" spans="1:6">
      <c r="A13" s="9">
        <v>250201</v>
      </c>
      <c r="B13" s="9">
        <v>250204</v>
      </c>
      <c r="C13" s="9" t="s">
        <v>21</v>
      </c>
      <c r="D13" s="9" t="s">
        <v>76</v>
      </c>
      <c r="E13" s="9">
        <v>10</v>
      </c>
      <c r="F13" s="9" t="s">
        <v>77</v>
      </c>
    </row>
    <row r="14" spans="1:6">
      <c r="A14">
        <v>250205</v>
      </c>
      <c r="B14">
        <v>250217</v>
      </c>
      <c r="C14" t="s">
        <v>21</v>
      </c>
      <c r="D14" t="s">
        <v>76</v>
      </c>
      <c r="E14">
        <v>800</v>
      </c>
      <c r="F14" t="s">
        <v>78</v>
      </c>
    </row>
    <row r="15" spans="1:6">
      <c r="A15" s="9">
        <v>250218</v>
      </c>
      <c r="B15" s="9">
        <v>250220</v>
      </c>
      <c r="C15" s="9" t="s">
        <v>79</v>
      </c>
      <c r="D15" s="9" t="s">
        <v>70</v>
      </c>
      <c r="E15" s="9">
        <v>10</v>
      </c>
      <c r="F15" s="9" t="s">
        <v>74</v>
      </c>
    </row>
    <row r="16" spans="1:6">
      <c r="A16">
        <v>250221</v>
      </c>
      <c r="B16">
        <v>250234</v>
      </c>
      <c r="C16" t="s">
        <v>79</v>
      </c>
      <c r="D16" t="s">
        <v>70</v>
      </c>
      <c r="E16">
        <v>120</v>
      </c>
      <c r="F16" t="s">
        <v>26</v>
      </c>
    </row>
    <row r="17" spans="1:6">
      <c r="A17">
        <v>250235</v>
      </c>
      <c r="B17">
        <v>250248</v>
      </c>
      <c r="C17" t="s">
        <v>79</v>
      </c>
      <c r="D17" t="s">
        <v>76</v>
      </c>
      <c r="E17">
        <v>120</v>
      </c>
      <c r="F17" t="s">
        <v>80</v>
      </c>
    </row>
    <row r="18" spans="1:6">
      <c r="A18" s="9">
        <v>250249</v>
      </c>
      <c r="B18" s="9">
        <v>250251</v>
      </c>
      <c r="C18" s="9" t="s">
        <v>22</v>
      </c>
      <c r="D18" s="9" t="s">
        <v>76</v>
      </c>
      <c r="E18" s="9">
        <v>10</v>
      </c>
      <c r="F18" s="9" t="s">
        <v>77</v>
      </c>
    </row>
    <row r="19" spans="1:6">
      <c r="A19">
        <v>250252</v>
      </c>
      <c r="B19">
        <v>250264</v>
      </c>
      <c r="C19" t="s">
        <v>22</v>
      </c>
      <c r="D19" t="s">
        <v>76</v>
      </c>
      <c r="E19">
        <v>800</v>
      </c>
      <c r="F19" t="s">
        <v>78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B1:Z77"/>
  <sheetViews>
    <sheetView topLeftCell="A46" workbookViewId="0">
      <selection activeCell="I13" sqref="I13"/>
    </sheetView>
  </sheetViews>
  <sheetFormatPr baseColWidth="10" defaultColWidth="8.83203125" defaultRowHeight="14" x14ac:dyDescent="0"/>
  <cols>
    <col min="2" max="2" width="21" bestFit="1" customWidth="1"/>
    <col min="3" max="3" width="16.1640625" bestFit="1" customWidth="1"/>
  </cols>
  <sheetData>
    <row r="1" spans="2:22">
      <c r="G1" s="1" t="s">
        <v>9</v>
      </c>
      <c r="H1">
        <v>7.85</v>
      </c>
    </row>
    <row r="2" spans="2:22">
      <c r="G2" s="1" t="s">
        <v>11</v>
      </c>
      <c r="H2">
        <v>6.69</v>
      </c>
    </row>
    <row r="3" spans="2:22">
      <c r="G3" s="1" t="s">
        <v>10</v>
      </c>
      <c r="H3">
        <v>6.74</v>
      </c>
    </row>
    <row r="4" spans="2:22">
      <c r="G4" s="1" t="s">
        <v>12</v>
      </c>
      <c r="H4">
        <v>-2.2160000000000002</v>
      </c>
    </row>
    <row r="5" spans="2:22">
      <c r="G5" s="1" t="s">
        <v>8</v>
      </c>
      <c r="H5">
        <v>15</v>
      </c>
    </row>
    <row r="6" spans="2:22">
      <c r="G6" s="1"/>
    </row>
    <row r="7" spans="2:22" s="4" customFormat="1">
      <c r="B7" s="4" t="s">
        <v>3</v>
      </c>
      <c r="C7" s="4" t="s">
        <v>4</v>
      </c>
      <c r="D7" s="4" t="s">
        <v>2</v>
      </c>
      <c r="H7" s="4" t="s">
        <v>5</v>
      </c>
      <c r="I7" s="4" t="s">
        <v>6</v>
      </c>
      <c r="J7" s="4" t="s">
        <v>7</v>
      </c>
      <c r="L7" s="4" t="s">
        <v>13</v>
      </c>
      <c r="M7" s="4" t="s">
        <v>14</v>
      </c>
      <c r="N7" s="4" t="s">
        <v>15</v>
      </c>
      <c r="O7" s="4" t="s">
        <v>6</v>
      </c>
      <c r="P7" s="4" t="s">
        <v>16</v>
      </c>
    </row>
    <row r="8" spans="2:22">
      <c r="B8">
        <v>2.5</v>
      </c>
      <c r="C8">
        <v>0</v>
      </c>
      <c r="G8">
        <v>1</v>
      </c>
      <c r="H8" s="2">
        <f t="shared" ref="H8:H12" si="0">($H$1+(C8/40)*($H$2-$H$1))-$H$5+B8</f>
        <v>-4.6500000000000004</v>
      </c>
      <c r="I8">
        <f>$H$4+C8</f>
        <v>-2.2160000000000002</v>
      </c>
      <c r="J8">
        <v>138.42699999999999</v>
      </c>
      <c r="L8">
        <f>COUNT(H8:H12)</f>
        <v>5</v>
      </c>
      <c r="M8">
        <f>H8</f>
        <v>-4.6500000000000004</v>
      </c>
      <c r="N8">
        <f>H12</f>
        <v>5.35</v>
      </c>
      <c r="O8">
        <f>I8</f>
        <v>-2.2160000000000002</v>
      </c>
      <c r="P8" s="3">
        <v>30000</v>
      </c>
      <c r="R8">
        <v>5</v>
      </c>
      <c r="S8">
        <v>-4.6500000000000004</v>
      </c>
      <c r="T8">
        <v>5.35</v>
      </c>
      <c r="U8">
        <v>-2.2160000000000002</v>
      </c>
      <c r="V8">
        <v>30000</v>
      </c>
    </row>
    <row r="9" spans="2:22">
      <c r="B9">
        <v>5</v>
      </c>
      <c r="C9">
        <v>0</v>
      </c>
      <c r="G9">
        <v>2</v>
      </c>
      <c r="H9" s="2">
        <f t="shared" si="0"/>
        <v>-2.1500000000000004</v>
      </c>
      <c r="I9">
        <f t="shared" ref="I9:I72" si="1">$H$4+C9</f>
        <v>-2.2160000000000002</v>
      </c>
      <c r="J9">
        <v>138.42699999999999</v>
      </c>
      <c r="R9">
        <v>5</v>
      </c>
      <c r="S9">
        <v>-4.766</v>
      </c>
      <c r="T9">
        <v>5.234</v>
      </c>
      <c r="U9">
        <v>1.7839999999999998</v>
      </c>
      <c r="V9">
        <v>30000</v>
      </c>
    </row>
    <row r="10" spans="2:22">
      <c r="B10">
        <v>7.5</v>
      </c>
      <c r="C10">
        <v>0</v>
      </c>
      <c r="G10">
        <v>3</v>
      </c>
      <c r="H10" s="2">
        <f t="shared" si="0"/>
        <v>0.34999999999999964</v>
      </c>
      <c r="I10">
        <f t="shared" si="1"/>
        <v>-2.2160000000000002</v>
      </c>
      <c r="J10">
        <v>138.42699999999999</v>
      </c>
      <c r="R10">
        <v>5</v>
      </c>
      <c r="S10">
        <v>-4.8820000000000006</v>
      </c>
      <c r="T10">
        <v>5.1179999999999994</v>
      </c>
      <c r="U10">
        <v>5.7839999999999998</v>
      </c>
      <c r="V10">
        <v>30000</v>
      </c>
    </row>
    <row r="11" spans="2:22">
      <c r="B11">
        <v>10</v>
      </c>
      <c r="C11">
        <v>0</v>
      </c>
      <c r="G11">
        <v>4</v>
      </c>
      <c r="H11" s="2">
        <f t="shared" si="0"/>
        <v>2.8499999999999996</v>
      </c>
      <c r="I11">
        <f t="shared" si="1"/>
        <v>-2.2160000000000002</v>
      </c>
      <c r="J11">
        <v>138.42699999999999</v>
      </c>
      <c r="R11">
        <v>5</v>
      </c>
      <c r="S11">
        <v>-4.9980000000000002</v>
      </c>
      <c r="T11">
        <v>5.0019999999999998</v>
      </c>
      <c r="U11">
        <v>9.7839999999999989</v>
      </c>
      <c r="V11">
        <v>30000</v>
      </c>
    </row>
    <row r="12" spans="2:22">
      <c r="B12">
        <v>12.5</v>
      </c>
      <c r="C12">
        <v>0</v>
      </c>
      <c r="G12">
        <v>5</v>
      </c>
      <c r="H12" s="2">
        <f t="shared" si="0"/>
        <v>5.35</v>
      </c>
      <c r="I12">
        <f t="shared" si="1"/>
        <v>-2.2160000000000002</v>
      </c>
      <c r="J12">
        <v>138.42699999999999</v>
      </c>
      <c r="R12">
        <v>5</v>
      </c>
      <c r="S12">
        <v>-5.1139999999999999</v>
      </c>
      <c r="T12">
        <v>4.8860000000000001</v>
      </c>
      <c r="U12">
        <v>13.783999999999999</v>
      </c>
      <c r="V12">
        <v>30000</v>
      </c>
    </row>
    <row r="13" spans="2:22">
      <c r="B13">
        <v>2.5</v>
      </c>
      <c r="C13">
        <v>4</v>
      </c>
      <c r="G13">
        <v>6</v>
      </c>
      <c r="H13" s="2">
        <f t="shared" ref="H13:H17" si="2">($H$1+(C13/40)*($H$2-$H$1))-$H$5+B13</f>
        <v>-4.766</v>
      </c>
      <c r="I13">
        <f t="shared" si="1"/>
        <v>1.7839999999999998</v>
      </c>
      <c r="J13">
        <v>138.42699999999999</v>
      </c>
      <c r="L13">
        <f>COUNT(H13:H17)</f>
        <v>5</v>
      </c>
      <c r="M13">
        <f>H13</f>
        <v>-4.766</v>
      </c>
      <c r="N13">
        <f>H17</f>
        <v>5.234</v>
      </c>
      <c r="O13">
        <f>I13</f>
        <v>1.7839999999999998</v>
      </c>
      <c r="P13" s="3">
        <v>30000</v>
      </c>
      <c r="R13">
        <v>5</v>
      </c>
      <c r="S13">
        <v>-5.3460000000000001</v>
      </c>
      <c r="T13">
        <v>4.6539999999999999</v>
      </c>
      <c r="U13">
        <v>21.783999999999999</v>
      </c>
      <c r="V13">
        <v>30000</v>
      </c>
    </row>
    <row r="14" spans="2:22">
      <c r="B14">
        <v>5</v>
      </c>
      <c r="C14">
        <v>4</v>
      </c>
      <c r="G14">
        <v>7</v>
      </c>
      <c r="H14" s="2">
        <f t="shared" si="2"/>
        <v>-2.266</v>
      </c>
      <c r="I14">
        <f t="shared" si="1"/>
        <v>1.7839999999999998</v>
      </c>
      <c r="J14">
        <v>138.42699999999999</v>
      </c>
      <c r="R14">
        <v>5</v>
      </c>
      <c r="S14">
        <v>-5.8099999999999987</v>
      </c>
      <c r="T14">
        <v>4.1900000000000013</v>
      </c>
      <c r="U14">
        <v>37.783999999999999</v>
      </c>
      <c r="V14">
        <v>30000</v>
      </c>
    </row>
    <row r="15" spans="2:22">
      <c r="B15">
        <v>7.5</v>
      </c>
      <c r="C15">
        <v>4</v>
      </c>
      <c r="G15">
        <v>8</v>
      </c>
      <c r="H15" s="2">
        <f t="shared" si="2"/>
        <v>0.23399999999999999</v>
      </c>
      <c r="I15">
        <f t="shared" si="1"/>
        <v>1.7839999999999998</v>
      </c>
      <c r="J15">
        <v>138.42699999999999</v>
      </c>
      <c r="R15">
        <v>5</v>
      </c>
      <c r="S15">
        <v>-4.7610000000000001</v>
      </c>
      <c r="T15">
        <v>5.2389999999999999</v>
      </c>
      <c r="U15">
        <v>-6.2160000000000002</v>
      </c>
      <c r="V15">
        <v>30000</v>
      </c>
    </row>
    <row r="16" spans="2:22">
      <c r="B16">
        <v>10</v>
      </c>
      <c r="C16">
        <v>4</v>
      </c>
      <c r="G16">
        <v>9</v>
      </c>
      <c r="H16" s="2">
        <f t="shared" si="2"/>
        <v>2.734</v>
      </c>
      <c r="I16">
        <f t="shared" si="1"/>
        <v>1.7839999999999998</v>
      </c>
      <c r="J16">
        <v>138.42699999999999</v>
      </c>
      <c r="R16">
        <v>5</v>
      </c>
      <c r="S16">
        <v>-4.8719999999999999</v>
      </c>
      <c r="T16">
        <v>5.1280000000000001</v>
      </c>
      <c r="U16">
        <v>-10.216000000000001</v>
      </c>
      <c r="V16">
        <v>30000</v>
      </c>
    </row>
    <row r="17" spans="2:26">
      <c r="B17">
        <v>12.5</v>
      </c>
      <c r="C17">
        <v>4</v>
      </c>
      <c r="G17">
        <v>10</v>
      </c>
      <c r="H17" s="2">
        <f t="shared" si="2"/>
        <v>5.234</v>
      </c>
      <c r="I17">
        <f t="shared" si="1"/>
        <v>1.7839999999999998</v>
      </c>
      <c r="J17">
        <v>138.42699999999999</v>
      </c>
      <c r="P17" s="3"/>
      <c r="R17">
        <v>5</v>
      </c>
      <c r="S17">
        <v>-4.9830000000000005</v>
      </c>
      <c r="T17">
        <v>5.0169999999999995</v>
      </c>
      <c r="U17">
        <v>-14.216000000000001</v>
      </c>
      <c r="V17">
        <v>30000</v>
      </c>
    </row>
    <row r="18" spans="2:26">
      <c r="B18">
        <v>2.5</v>
      </c>
      <c r="C18">
        <v>8</v>
      </c>
      <c r="G18">
        <v>11</v>
      </c>
      <c r="H18" s="2">
        <f t="shared" ref="H18:H22" si="3">($H$1+(C18/40)*($H$2-$H$1))-$H$5+B18</f>
        <v>-4.8820000000000006</v>
      </c>
      <c r="I18">
        <f t="shared" si="1"/>
        <v>5.7839999999999998</v>
      </c>
      <c r="J18">
        <v>138.42699999999999</v>
      </c>
      <c r="L18">
        <f>COUNT(H18:H22)</f>
        <v>5</v>
      </c>
      <c r="M18">
        <f>H18</f>
        <v>-4.8820000000000006</v>
      </c>
      <c r="N18">
        <f>H22</f>
        <v>5.1179999999999994</v>
      </c>
      <c r="O18">
        <f>I18</f>
        <v>5.7839999999999998</v>
      </c>
      <c r="P18" s="3">
        <v>30000</v>
      </c>
      <c r="R18">
        <v>5</v>
      </c>
      <c r="S18">
        <v>-5.0940000000000003</v>
      </c>
      <c r="T18">
        <v>4.9059999999999997</v>
      </c>
      <c r="U18">
        <v>-18.216000000000001</v>
      </c>
      <c r="V18">
        <v>30000</v>
      </c>
    </row>
    <row r="19" spans="2:26">
      <c r="B19">
        <v>5</v>
      </c>
      <c r="C19">
        <v>8</v>
      </c>
      <c r="G19">
        <v>12</v>
      </c>
      <c r="H19" s="2">
        <f t="shared" si="3"/>
        <v>-2.3820000000000006</v>
      </c>
      <c r="I19">
        <f t="shared" si="1"/>
        <v>5.7839999999999998</v>
      </c>
      <c r="J19">
        <v>138.42699999999999</v>
      </c>
      <c r="R19">
        <v>5</v>
      </c>
      <c r="S19">
        <v>-5.3159999999999998</v>
      </c>
      <c r="T19">
        <v>4.6840000000000002</v>
      </c>
      <c r="U19">
        <v>-26.216000000000001</v>
      </c>
      <c r="V19">
        <v>30000</v>
      </c>
    </row>
    <row r="20" spans="2:26">
      <c r="B20">
        <v>7.5</v>
      </c>
      <c r="C20">
        <v>8</v>
      </c>
      <c r="G20">
        <v>13</v>
      </c>
      <c r="H20" s="2">
        <f t="shared" si="3"/>
        <v>0.11799999999999944</v>
      </c>
      <c r="I20">
        <f t="shared" si="1"/>
        <v>5.7839999999999998</v>
      </c>
      <c r="J20">
        <v>138.42699999999999</v>
      </c>
      <c r="R20">
        <v>5</v>
      </c>
      <c r="S20">
        <v>-5.76</v>
      </c>
      <c r="T20">
        <v>4.24</v>
      </c>
      <c r="U20">
        <v>-42.216000000000001</v>
      </c>
      <c r="V20">
        <v>30000</v>
      </c>
    </row>
    <row r="21" spans="2:26">
      <c r="B21">
        <v>10</v>
      </c>
      <c r="C21">
        <v>8</v>
      </c>
      <c r="G21">
        <v>14</v>
      </c>
      <c r="H21" s="2">
        <f t="shared" si="3"/>
        <v>2.6179999999999994</v>
      </c>
      <c r="I21">
        <f t="shared" si="1"/>
        <v>5.7839999999999998</v>
      </c>
      <c r="J21">
        <v>138.42699999999999</v>
      </c>
    </row>
    <row r="22" spans="2:26">
      <c r="B22">
        <v>12.5</v>
      </c>
      <c r="C22">
        <v>8</v>
      </c>
      <c r="G22">
        <v>15</v>
      </c>
      <c r="H22" s="2">
        <f t="shared" si="3"/>
        <v>5.1179999999999994</v>
      </c>
      <c r="I22">
        <f t="shared" si="1"/>
        <v>5.7839999999999998</v>
      </c>
      <c r="J22">
        <v>138.42699999999999</v>
      </c>
      <c r="Z22">
        <v>12000</v>
      </c>
    </row>
    <row r="23" spans="2:26">
      <c r="B23">
        <v>2.5</v>
      </c>
      <c r="C23">
        <v>12</v>
      </c>
      <c r="G23">
        <v>16</v>
      </c>
      <c r="H23" s="2">
        <f t="shared" ref="H23:H27" si="4">($H$1+(C23/40)*($H$2-$H$1))-$H$5+B23</f>
        <v>-4.9980000000000002</v>
      </c>
      <c r="I23">
        <f t="shared" si="1"/>
        <v>9.7839999999999989</v>
      </c>
      <c r="J23">
        <v>138.42699999999999</v>
      </c>
      <c r="L23">
        <f>COUNT(H23:H27)</f>
        <v>5</v>
      </c>
      <c r="M23">
        <f>H23</f>
        <v>-4.9980000000000002</v>
      </c>
      <c r="N23">
        <f>H27</f>
        <v>5.0019999999999998</v>
      </c>
      <c r="O23">
        <f>I23</f>
        <v>9.7839999999999989</v>
      </c>
      <c r="P23" s="3">
        <v>30000</v>
      </c>
    </row>
    <row r="24" spans="2:26">
      <c r="B24">
        <v>5</v>
      </c>
      <c r="C24">
        <v>12</v>
      </c>
      <c r="G24">
        <v>17</v>
      </c>
      <c r="H24" s="2">
        <f t="shared" si="4"/>
        <v>-2.4980000000000002</v>
      </c>
      <c r="I24">
        <f t="shared" si="1"/>
        <v>9.7839999999999989</v>
      </c>
      <c r="J24">
        <v>138.42699999999999</v>
      </c>
    </row>
    <row r="25" spans="2:26">
      <c r="B25">
        <v>7.5</v>
      </c>
      <c r="C25">
        <v>12</v>
      </c>
      <c r="G25">
        <v>18</v>
      </c>
      <c r="H25" s="2">
        <f t="shared" si="4"/>
        <v>1.9999999999997797E-3</v>
      </c>
      <c r="I25">
        <f t="shared" si="1"/>
        <v>9.7839999999999989</v>
      </c>
      <c r="J25">
        <v>138.42699999999999</v>
      </c>
    </row>
    <row r="26" spans="2:26">
      <c r="B26">
        <v>10</v>
      </c>
      <c r="C26">
        <v>12</v>
      </c>
      <c r="G26">
        <v>19</v>
      </c>
      <c r="H26" s="2">
        <f t="shared" si="4"/>
        <v>2.5019999999999998</v>
      </c>
      <c r="I26">
        <f t="shared" si="1"/>
        <v>9.7839999999999989</v>
      </c>
      <c r="J26">
        <v>138.42699999999999</v>
      </c>
    </row>
    <row r="27" spans="2:26">
      <c r="B27">
        <v>12.5</v>
      </c>
      <c r="C27">
        <v>12</v>
      </c>
      <c r="G27">
        <v>20</v>
      </c>
      <c r="H27" s="2">
        <f t="shared" si="4"/>
        <v>5.0019999999999998</v>
      </c>
      <c r="I27">
        <f t="shared" si="1"/>
        <v>9.7839999999999989</v>
      </c>
      <c r="J27">
        <v>138.42699999999999</v>
      </c>
      <c r="P27" s="3"/>
    </row>
    <row r="28" spans="2:26">
      <c r="B28">
        <v>2.5</v>
      </c>
      <c r="C28">
        <v>16</v>
      </c>
      <c r="G28">
        <v>21</v>
      </c>
      <c r="H28" s="2">
        <f t="shared" ref="H28:H32" si="5">($H$1+(C28/40)*($H$2-$H$1))-$H$5+B28</f>
        <v>-5.1139999999999999</v>
      </c>
      <c r="I28">
        <f t="shared" si="1"/>
        <v>13.783999999999999</v>
      </c>
      <c r="J28">
        <v>138.42699999999999</v>
      </c>
      <c r="L28">
        <f t="shared" ref="L28" si="6">COUNT(H28:H32)</f>
        <v>5</v>
      </c>
      <c r="M28">
        <f t="shared" ref="M28" si="7">H28</f>
        <v>-5.1139999999999999</v>
      </c>
      <c r="N28">
        <f t="shared" ref="N28" si="8">H32</f>
        <v>4.8860000000000001</v>
      </c>
      <c r="O28">
        <f t="shared" ref="O28" si="9">I28</f>
        <v>13.783999999999999</v>
      </c>
      <c r="P28" s="3">
        <v>30000</v>
      </c>
    </row>
    <row r="29" spans="2:26">
      <c r="B29">
        <v>5</v>
      </c>
      <c r="C29">
        <v>16</v>
      </c>
      <c r="G29">
        <v>22</v>
      </c>
      <c r="H29" s="2">
        <f t="shared" si="5"/>
        <v>-2.6139999999999999</v>
      </c>
      <c r="I29">
        <f t="shared" si="1"/>
        <v>13.783999999999999</v>
      </c>
      <c r="J29">
        <v>138.42699999999999</v>
      </c>
    </row>
    <row r="30" spans="2:26">
      <c r="B30">
        <v>7.5</v>
      </c>
      <c r="C30">
        <v>16</v>
      </c>
      <c r="G30">
        <v>23</v>
      </c>
      <c r="H30" s="2">
        <f t="shared" si="5"/>
        <v>-0.11399999999999988</v>
      </c>
      <c r="I30">
        <f t="shared" si="1"/>
        <v>13.783999999999999</v>
      </c>
      <c r="J30">
        <v>138.42699999999999</v>
      </c>
    </row>
    <row r="31" spans="2:26">
      <c r="B31">
        <v>10</v>
      </c>
      <c r="C31">
        <v>16</v>
      </c>
      <c r="G31">
        <v>24</v>
      </c>
      <c r="H31" s="2">
        <f t="shared" si="5"/>
        <v>2.3860000000000001</v>
      </c>
      <c r="I31">
        <f t="shared" si="1"/>
        <v>13.783999999999999</v>
      </c>
      <c r="J31">
        <v>138.42699999999999</v>
      </c>
    </row>
    <row r="32" spans="2:26">
      <c r="B32">
        <v>12.5</v>
      </c>
      <c r="C32">
        <v>16</v>
      </c>
      <c r="G32">
        <v>25</v>
      </c>
      <c r="H32" s="2">
        <f t="shared" si="5"/>
        <v>4.8860000000000001</v>
      </c>
      <c r="I32">
        <f t="shared" si="1"/>
        <v>13.783999999999999</v>
      </c>
      <c r="J32">
        <v>138.42699999999999</v>
      </c>
    </row>
    <row r="33" spans="2:16">
      <c r="B33">
        <v>2.5</v>
      </c>
      <c r="C33">
        <v>24</v>
      </c>
      <c r="G33">
        <v>26</v>
      </c>
      <c r="H33" s="2">
        <f>($H$1+(C33/40)*($H$2-$H$1))-$H$5+B33</f>
        <v>-5.3460000000000001</v>
      </c>
      <c r="I33">
        <f t="shared" si="1"/>
        <v>21.783999999999999</v>
      </c>
      <c r="J33">
        <v>138.42699999999999</v>
      </c>
      <c r="L33">
        <f t="shared" ref="L33" si="10">COUNT(H33:H37)</f>
        <v>5</v>
      </c>
      <c r="M33">
        <f t="shared" ref="M33" si="11">H33</f>
        <v>-5.3460000000000001</v>
      </c>
      <c r="N33">
        <f t="shared" ref="N33" si="12">H37</f>
        <v>4.6539999999999999</v>
      </c>
      <c r="O33">
        <f t="shared" ref="O33" si="13">I33</f>
        <v>21.783999999999999</v>
      </c>
      <c r="P33" s="3">
        <v>30000</v>
      </c>
    </row>
    <row r="34" spans="2:16">
      <c r="B34">
        <v>5</v>
      </c>
      <c r="C34">
        <v>24</v>
      </c>
      <c r="G34">
        <v>27</v>
      </c>
      <c r="H34" s="2">
        <f t="shared" ref="H34:H42" si="14">($H$1+(C34/40)*($H$2-$H$1))-$H$5+B34</f>
        <v>-2.8460000000000001</v>
      </c>
      <c r="I34">
        <f t="shared" si="1"/>
        <v>21.783999999999999</v>
      </c>
      <c r="J34">
        <v>138.42699999999999</v>
      </c>
    </row>
    <row r="35" spans="2:16">
      <c r="B35">
        <v>7.5</v>
      </c>
      <c r="C35">
        <v>24</v>
      </c>
      <c r="G35">
        <v>28</v>
      </c>
      <c r="H35" s="2">
        <f t="shared" si="14"/>
        <v>-0.34600000000000009</v>
      </c>
      <c r="I35">
        <f t="shared" si="1"/>
        <v>21.783999999999999</v>
      </c>
      <c r="J35">
        <v>138.42699999999999</v>
      </c>
    </row>
    <row r="36" spans="2:16">
      <c r="B36">
        <v>10</v>
      </c>
      <c r="C36">
        <v>24</v>
      </c>
      <c r="G36">
        <v>29</v>
      </c>
      <c r="H36" s="2">
        <f t="shared" si="14"/>
        <v>2.1539999999999999</v>
      </c>
      <c r="I36">
        <f t="shared" si="1"/>
        <v>21.783999999999999</v>
      </c>
      <c r="J36">
        <v>138.42699999999999</v>
      </c>
    </row>
    <row r="37" spans="2:16">
      <c r="B37">
        <v>12.5</v>
      </c>
      <c r="C37">
        <v>24</v>
      </c>
      <c r="G37">
        <v>30</v>
      </c>
      <c r="H37" s="2">
        <f t="shared" si="14"/>
        <v>4.6539999999999999</v>
      </c>
      <c r="I37">
        <f t="shared" si="1"/>
        <v>21.783999999999999</v>
      </c>
      <c r="J37">
        <v>138.42699999999999</v>
      </c>
      <c r="P37" s="3"/>
    </row>
    <row r="38" spans="2:16">
      <c r="B38">
        <v>2.5</v>
      </c>
      <c r="C38">
        <v>40</v>
      </c>
      <c r="G38">
        <v>31</v>
      </c>
      <c r="H38" s="2">
        <f t="shared" si="14"/>
        <v>-5.8099999999999987</v>
      </c>
      <c r="I38">
        <f t="shared" si="1"/>
        <v>37.783999999999999</v>
      </c>
      <c r="J38">
        <v>138.42699999999999</v>
      </c>
      <c r="L38">
        <f t="shared" ref="L38" si="15">COUNT(H38:H42)</f>
        <v>5</v>
      </c>
      <c r="M38">
        <f t="shared" ref="M38" si="16">H38</f>
        <v>-5.8099999999999987</v>
      </c>
      <c r="N38">
        <f t="shared" ref="N38" si="17">H42</f>
        <v>4.1900000000000013</v>
      </c>
      <c r="O38">
        <f t="shared" ref="O38" si="18">I38</f>
        <v>37.783999999999999</v>
      </c>
      <c r="P38" s="3">
        <v>30000</v>
      </c>
    </row>
    <row r="39" spans="2:16">
      <c r="B39">
        <v>5</v>
      </c>
      <c r="C39">
        <v>40</v>
      </c>
      <c r="G39">
        <v>32</v>
      </c>
      <c r="H39" s="2">
        <f t="shared" si="14"/>
        <v>-3.3099999999999987</v>
      </c>
      <c r="I39">
        <f t="shared" si="1"/>
        <v>37.783999999999999</v>
      </c>
      <c r="J39">
        <v>138.42699999999999</v>
      </c>
    </row>
    <row r="40" spans="2:16">
      <c r="B40">
        <v>7.5</v>
      </c>
      <c r="C40">
        <v>40</v>
      </c>
      <c r="G40">
        <v>33</v>
      </c>
      <c r="H40" s="2">
        <f t="shared" si="14"/>
        <v>-0.80999999999999872</v>
      </c>
      <c r="I40">
        <f t="shared" si="1"/>
        <v>37.783999999999999</v>
      </c>
      <c r="J40">
        <v>138.42699999999999</v>
      </c>
    </row>
    <row r="41" spans="2:16">
      <c r="B41">
        <v>10</v>
      </c>
      <c r="C41">
        <v>40</v>
      </c>
      <c r="G41">
        <v>34</v>
      </c>
      <c r="H41" s="2">
        <f t="shared" si="14"/>
        <v>1.6900000000000013</v>
      </c>
      <c r="I41">
        <f t="shared" si="1"/>
        <v>37.783999999999999</v>
      </c>
      <c r="J41">
        <v>138.42699999999999</v>
      </c>
    </row>
    <row r="42" spans="2:16">
      <c r="B42">
        <v>12.5</v>
      </c>
      <c r="C42">
        <v>40</v>
      </c>
      <c r="G42">
        <v>35</v>
      </c>
      <c r="H42" s="2">
        <f t="shared" si="14"/>
        <v>4.1900000000000013</v>
      </c>
      <c r="I42">
        <f t="shared" si="1"/>
        <v>37.783999999999999</v>
      </c>
      <c r="J42">
        <v>138.42699999999999</v>
      </c>
    </row>
    <row r="43" spans="2:16">
      <c r="B43">
        <v>2.5</v>
      </c>
      <c r="C43">
        <v>-4</v>
      </c>
      <c r="G43">
        <v>36</v>
      </c>
      <c r="H43" s="2">
        <f t="shared" ref="H43:H62" si="19">($H$1+(C43/-40)*($H$3-$H$1))-$H$5+B43</f>
        <v>-4.7610000000000001</v>
      </c>
      <c r="I43">
        <f t="shared" si="1"/>
        <v>-6.2160000000000002</v>
      </c>
      <c r="J43">
        <v>138.42699999999999</v>
      </c>
      <c r="L43">
        <f t="shared" ref="L43" si="20">COUNT(H43:H47)</f>
        <v>5</v>
      </c>
      <c r="M43">
        <f t="shared" ref="M43" si="21">H43</f>
        <v>-4.7610000000000001</v>
      </c>
      <c r="N43">
        <f t="shared" ref="N43" si="22">H47</f>
        <v>5.2389999999999999</v>
      </c>
      <c r="O43">
        <f t="shared" ref="O43" si="23">I43</f>
        <v>-6.2160000000000002</v>
      </c>
      <c r="P43" s="3">
        <v>30000</v>
      </c>
    </row>
    <row r="44" spans="2:16">
      <c r="B44">
        <v>5</v>
      </c>
      <c r="C44">
        <v>-4</v>
      </c>
      <c r="G44">
        <v>37</v>
      </c>
      <c r="H44" s="2">
        <f t="shared" si="19"/>
        <v>-2.2610000000000001</v>
      </c>
      <c r="I44">
        <f t="shared" si="1"/>
        <v>-6.2160000000000002</v>
      </c>
      <c r="J44">
        <v>138.42699999999999</v>
      </c>
    </row>
    <row r="45" spans="2:16">
      <c r="B45">
        <v>7.5</v>
      </c>
      <c r="C45">
        <v>-4</v>
      </c>
      <c r="G45">
        <v>38</v>
      </c>
      <c r="H45" s="2">
        <f t="shared" si="19"/>
        <v>0.23899999999999988</v>
      </c>
      <c r="I45">
        <f t="shared" si="1"/>
        <v>-6.2160000000000002</v>
      </c>
      <c r="J45">
        <v>138.42699999999999</v>
      </c>
    </row>
    <row r="46" spans="2:16">
      <c r="B46">
        <v>10</v>
      </c>
      <c r="C46">
        <v>-4</v>
      </c>
      <c r="G46">
        <v>39</v>
      </c>
      <c r="H46" s="2">
        <f t="shared" si="19"/>
        <v>2.7389999999999999</v>
      </c>
      <c r="I46">
        <f t="shared" si="1"/>
        <v>-6.2160000000000002</v>
      </c>
      <c r="J46">
        <v>138.42699999999999</v>
      </c>
    </row>
    <row r="47" spans="2:16">
      <c r="B47">
        <v>12.5</v>
      </c>
      <c r="C47">
        <v>-4</v>
      </c>
      <c r="G47">
        <v>40</v>
      </c>
      <c r="H47" s="2">
        <f t="shared" si="19"/>
        <v>5.2389999999999999</v>
      </c>
      <c r="I47">
        <f t="shared" si="1"/>
        <v>-6.2160000000000002</v>
      </c>
      <c r="J47">
        <v>138.42699999999999</v>
      </c>
      <c r="P47" s="3"/>
    </row>
    <row r="48" spans="2:16">
      <c r="B48">
        <v>2.5</v>
      </c>
      <c r="C48">
        <v>-8</v>
      </c>
      <c r="G48">
        <v>41</v>
      </c>
      <c r="H48" s="2">
        <f t="shared" si="19"/>
        <v>-4.8719999999999999</v>
      </c>
      <c r="I48">
        <f t="shared" si="1"/>
        <v>-10.216000000000001</v>
      </c>
      <c r="J48">
        <v>138.42699999999999</v>
      </c>
      <c r="L48">
        <f t="shared" ref="L48" si="24">COUNT(H48:H52)</f>
        <v>5</v>
      </c>
      <c r="M48">
        <f t="shared" ref="M48" si="25">H48</f>
        <v>-4.8719999999999999</v>
      </c>
      <c r="N48">
        <f t="shared" ref="N48" si="26">H52</f>
        <v>5.1280000000000001</v>
      </c>
      <c r="O48">
        <f t="shared" ref="O48" si="27">I48</f>
        <v>-10.216000000000001</v>
      </c>
      <c r="P48" s="3">
        <v>30000</v>
      </c>
    </row>
    <row r="49" spans="2:16">
      <c r="B49">
        <v>5</v>
      </c>
      <c r="C49">
        <v>-8</v>
      </c>
      <c r="G49">
        <v>42</v>
      </c>
      <c r="H49" s="2">
        <f t="shared" si="19"/>
        <v>-2.3719999999999999</v>
      </c>
      <c r="I49">
        <f t="shared" si="1"/>
        <v>-10.216000000000001</v>
      </c>
      <c r="J49">
        <v>138.42699999999999</v>
      </c>
    </row>
    <row r="50" spans="2:16">
      <c r="B50">
        <v>7.5</v>
      </c>
      <c r="C50">
        <v>-8</v>
      </c>
      <c r="G50">
        <v>43</v>
      </c>
      <c r="H50" s="2">
        <f t="shared" si="19"/>
        <v>0.12800000000000011</v>
      </c>
      <c r="I50">
        <f t="shared" si="1"/>
        <v>-10.216000000000001</v>
      </c>
      <c r="J50">
        <v>138.42699999999999</v>
      </c>
    </row>
    <row r="51" spans="2:16">
      <c r="B51">
        <v>10</v>
      </c>
      <c r="C51">
        <v>-8</v>
      </c>
      <c r="G51">
        <v>44</v>
      </c>
      <c r="H51" s="2">
        <f t="shared" si="19"/>
        <v>2.6280000000000001</v>
      </c>
      <c r="I51">
        <f t="shared" si="1"/>
        <v>-10.216000000000001</v>
      </c>
      <c r="J51">
        <v>138.42699999999999</v>
      </c>
    </row>
    <row r="52" spans="2:16">
      <c r="B52">
        <v>12.5</v>
      </c>
      <c r="C52">
        <v>-8</v>
      </c>
      <c r="G52">
        <v>45</v>
      </c>
      <c r="H52" s="2">
        <f t="shared" si="19"/>
        <v>5.1280000000000001</v>
      </c>
      <c r="I52">
        <f t="shared" si="1"/>
        <v>-10.216000000000001</v>
      </c>
      <c r="J52">
        <v>138.42699999999999</v>
      </c>
    </row>
    <row r="53" spans="2:16">
      <c r="B53">
        <v>2.5</v>
      </c>
      <c r="C53">
        <v>-12</v>
      </c>
      <c r="G53">
        <v>46</v>
      </c>
      <c r="H53" s="2">
        <f t="shared" si="19"/>
        <v>-4.9830000000000005</v>
      </c>
      <c r="I53">
        <f t="shared" si="1"/>
        <v>-14.216000000000001</v>
      </c>
      <c r="J53">
        <v>138.42699999999999</v>
      </c>
      <c r="L53">
        <f t="shared" ref="L53" si="28">COUNT(H53:H57)</f>
        <v>5</v>
      </c>
      <c r="M53">
        <f t="shared" ref="M53" si="29">H53</f>
        <v>-4.9830000000000005</v>
      </c>
      <c r="N53">
        <f t="shared" ref="N53" si="30">H57</f>
        <v>5.0169999999999995</v>
      </c>
      <c r="O53">
        <f t="shared" ref="O53" si="31">I53</f>
        <v>-14.216000000000001</v>
      </c>
      <c r="P53" s="3">
        <v>30000</v>
      </c>
    </row>
    <row r="54" spans="2:16">
      <c r="B54">
        <v>5</v>
      </c>
      <c r="C54">
        <v>-12</v>
      </c>
      <c r="G54">
        <v>47</v>
      </c>
      <c r="H54" s="2">
        <f t="shared" si="19"/>
        <v>-2.4830000000000005</v>
      </c>
      <c r="I54">
        <f t="shared" si="1"/>
        <v>-14.216000000000001</v>
      </c>
      <c r="J54">
        <v>138.42699999999999</v>
      </c>
    </row>
    <row r="55" spans="2:16">
      <c r="B55">
        <v>7.5</v>
      </c>
      <c r="C55">
        <v>-12</v>
      </c>
      <c r="G55">
        <v>48</v>
      </c>
      <c r="H55" s="2">
        <f t="shared" si="19"/>
        <v>1.699999999999946E-2</v>
      </c>
      <c r="I55">
        <f t="shared" si="1"/>
        <v>-14.216000000000001</v>
      </c>
      <c r="J55">
        <v>138.42699999999999</v>
      </c>
    </row>
    <row r="56" spans="2:16">
      <c r="B56">
        <v>10</v>
      </c>
      <c r="C56">
        <v>-12</v>
      </c>
      <c r="G56">
        <v>49</v>
      </c>
      <c r="H56" s="2">
        <f t="shared" si="19"/>
        <v>2.5169999999999995</v>
      </c>
      <c r="I56">
        <f t="shared" si="1"/>
        <v>-14.216000000000001</v>
      </c>
      <c r="J56">
        <v>138.42699999999999</v>
      </c>
    </row>
    <row r="57" spans="2:16">
      <c r="B57">
        <v>12.5</v>
      </c>
      <c r="C57">
        <v>-12</v>
      </c>
      <c r="G57">
        <v>50</v>
      </c>
      <c r="H57" s="2">
        <f t="shared" si="19"/>
        <v>5.0169999999999995</v>
      </c>
      <c r="I57">
        <f t="shared" si="1"/>
        <v>-14.216000000000001</v>
      </c>
      <c r="J57">
        <v>138.42699999999999</v>
      </c>
      <c r="P57" s="3"/>
    </row>
    <row r="58" spans="2:16">
      <c r="B58">
        <v>2.5</v>
      </c>
      <c r="C58">
        <v>-16</v>
      </c>
      <c r="G58">
        <v>51</v>
      </c>
      <c r="H58" s="2">
        <f t="shared" si="19"/>
        <v>-5.0940000000000003</v>
      </c>
      <c r="I58">
        <f t="shared" si="1"/>
        <v>-18.216000000000001</v>
      </c>
      <c r="J58">
        <v>138.42699999999999</v>
      </c>
      <c r="L58">
        <f t="shared" ref="L58" si="32">COUNT(H58:H62)</f>
        <v>5</v>
      </c>
      <c r="M58">
        <f t="shared" ref="M58" si="33">H58</f>
        <v>-5.0940000000000003</v>
      </c>
      <c r="N58">
        <f t="shared" ref="N58" si="34">H62</f>
        <v>4.9059999999999997</v>
      </c>
      <c r="O58">
        <f t="shared" ref="O58" si="35">I58</f>
        <v>-18.216000000000001</v>
      </c>
      <c r="P58" s="3">
        <v>30000</v>
      </c>
    </row>
    <row r="59" spans="2:16">
      <c r="B59">
        <v>5</v>
      </c>
      <c r="C59">
        <v>-16</v>
      </c>
      <c r="G59">
        <v>52</v>
      </c>
      <c r="H59" s="2">
        <f t="shared" si="19"/>
        <v>-2.5940000000000003</v>
      </c>
      <c r="I59">
        <f t="shared" si="1"/>
        <v>-18.216000000000001</v>
      </c>
      <c r="J59">
        <v>138.42699999999999</v>
      </c>
    </row>
    <row r="60" spans="2:16">
      <c r="B60">
        <v>7.5</v>
      </c>
      <c r="C60">
        <v>-16</v>
      </c>
      <c r="G60">
        <v>53</v>
      </c>
      <c r="H60" s="2">
        <f t="shared" si="19"/>
        <v>-9.4000000000000306E-2</v>
      </c>
      <c r="I60">
        <f t="shared" si="1"/>
        <v>-18.216000000000001</v>
      </c>
      <c r="J60">
        <v>138.42699999999999</v>
      </c>
    </row>
    <row r="61" spans="2:16">
      <c r="B61">
        <v>10</v>
      </c>
      <c r="C61">
        <v>-16</v>
      </c>
      <c r="G61">
        <v>54</v>
      </c>
      <c r="H61" s="2">
        <f t="shared" si="19"/>
        <v>2.4059999999999997</v>
      </c>
      <c r="I61">
        <f t="shared" si="1"/>
        <v>-18.216000000000001</v>
      </c>
      <c r="J61">
        <v>138.42699999999999</v>
      </c>
    </row>
    <row r="62" spans="2:16">
      <c r="B62">
        <v>12.5</v>
      </c>
      <c r="C62">
        <v>-16</v>
      </c>
      <c r="G62">
        <v>55</v>
      </c>
      <c r="H62" s="2">
        <f t="shared" si="19"/>
        <v>4.9059999999999997</v>
      </c>
      <c r="I62">
        <f t="shared" si="1"/>
        <v>-18.216000000000001</v>
      </c>
      <c r="J62">
        <v>138.42699999999999</v>
      </c>
    </row>
    <row r="63" spans="2:16">
      <c r="B63">
        <v>2.5</v>
      </c>
      <c r="C63">
        <v>-24</v>
      </c>
      <c r="G63">
        <v>56</v>
      </c>
      <c r="H63" s="2">
        <f>($H$1+(C63/-40)*($H$3-$H$1))-$H$5+B63</f>
        <v>-5.3159999999999998</v>
      </c>
      <c r="I63">
        <f t="shared" si="1"/>
        <v>-26.216000000000001</v>
      </c>
      <c r="J63">
        <v>138.42699999999999</v>
      </c>
      <c r="L63">
        <f t="shared" ref="L63" si="36">COUNT(H63:H67)</f>
        <v>5</v>
      </c>
      <c r="M63">
        <f t="shared" ref="M63" si="37">H63</f>
        <v>-5.3159999999999998</v>
      </c>
      <c r="N63">
        <f t="shared" ref="N63" si="38">H67</f>
        <v>4.6840000000000002</v>
      </c>
      <c r="O63">
        <f t="shared" ref="O63" si="39">I63</f>
        <v>-26.216000000000001</v>
      </c>
      <c r="P63" s="3">
        <v>30000</v>
      </c>
    </row>
    <row r="64" spans="2:16">
      <c r="B64">
        <v>5</v>
      </c>
      <c r="C64">
        <v>-24</v>
      </c>
      <c r="G64">
        <v>57</v>
      </c>
      <c r="H64" s="2">
        <f t="shared" ref="H64:H72" si="40">($H$1+(C64/-40)*($H$3-$H$1))-$H$5+B64</f>
        <v>-2.8159999999999998</v>
      </c>
      <c r="I64">
        <f t="shared" si="1"/>
        <v>-26.216000000000001</v>
      </c>
      <c r="J64">
        <v>138.42699999999999</v>
      </c>
    </row>
    <row r="65" spans="2:16">
      <c r="B65">
        <v>7.5</v>
      </c>
      <c r="C65">
        <v>-24</v>
      </c>
      <c r="G65">
        <v>58</v>
      </c>
      <c r="H65" s="2">
        <f t="shared" si="40"/>
        <v>-0.31599999999999984</v>
      </c>
      <c r="I65">
        <f t="shared" si="1"/>
        <v>-26.216000000000001</v>
      </c>
      <c r="J65">
        <v>138.42699999999999</v>
      </c>
    </row>
    <row r="66" spans="2:16">
      <c r="B66">
        <v>10</v>
      </c>
      <c r="C66">
        <v>-24</v>
      </c>
      <c r="G66">
        <v>59</v>
      </c>
      <c r="H66" s="2">
        <f t="shared" si="40"/>
        <v>2.1840000000000002</v>
      </c>
      <c r="I66">
        <f t="shared" si="1"/>
        <v>-26.216000000000001</v>
      </c>
      <c r="J66">
        <v>138.42699999999999</v>
      </c>
    </row>
    <row r="67" spans="2:16">
      <c r="B67">
        <v>12.5</v>
      </c>
      <c r="C67">
        <v>-24</v>
      </c>
      <c r="G67">
        <v>60</v>
      </c>
      <c r="H67" s="2">
        <f t="shared" si="40"/>
        <v>4.6840000000000002</v>
      </c>
      <c r="I67">
        <f t="shared" si="1"/>
        <v>-26.216000000000001</v>
      </c>
      <c r="J67">
        <v>138.42699999999999</v>
      </c>
      <c r="P67" s="3"/>
    </row>
    <row r="68" spans="2:16">
      <c r="B68">
        <v>2.5</v>
      </c>
      <c r="C68">
        <v>-40</v>
      </c>
      <c r="G68">
        <v>61</v>
      </c>
      <c r="H68" s="2">
        <f t="shared" si="40"/>
        <v>-5.76</v>
      </c>
      <c r="I68">
        <f t="shared" si="1"/>
        <v>-42.216000000000001</v>
      </c>
      <c r="J68">
        <v>138.42699999999999</v>
      </c>
      <c r="L68">
        <f t="shared" ref="L68" si="41">COUNT(H68:H72)</f>
        <v>5</v>
      </c>
      <c r="M68">
        <f t="shared" ref="M68" si="42">H68</f>
        <v>-5.76</v>
      </c>
      <c r="N68">
        <f t="shared" ref="N68" si="43">H72</f>
        <v>4.24</v>
      </c>
      <c r="O68">
        <f t="shared" ref="O68" si="44">I68</f>
        <v>-42.216000000000001</v>
      </c>
      <c r="P68" s="3">
        <v>30000</v>
      </c>
    </row>
    <row r="69" spans="2:16">
      <c r="B69">
        <v>5</v>
      </c>
      <c r="C69">
        <v>-40</v>
      </c>
      <c r="G69">
        <v>62</v>
      </c>
      <c r="H69" s="2">
        <f t="shared" si="40"/>
        <v>-3.26</v>
      </c>
      <c r="I69">
        <f t="shared" si="1"/>
        <v>-42.216000000000001</v>
      </c>
      <c r="J69">
        <v>138.42699999999999</v>
      </c>
    </row>
    <row r="70" spans="2:16">
      <c r="B70">
        <v>7.5</v>
      </c>
      <c r="C70">
        <v>-40</v>
      </c>
      <c r="G70">
        <v>63</v>
      </c>
      <c r="H70" s="2">
        <f t="shared" si="40"/>
        <v>-0.75999999999999979</v>
      </c>
      <c r="I70">
        <f t="shared" si="1"/>
        <v>-42.216000000000001</v>
      </c>
      <c r="J70">
        <v>138.42699999999999</v>
      </c>
    </row>
    <row r="71" spans="2:16">
      <c r="B71">
        <v>10</v>
      </c>
      <c r="C71">
        <v>-40</v>
      </c>
      <c r="G71">
        <v>64</v>
      </c>
      <c r="H71" s="2">
        <f t="shared" si="40"/>
        <v>1.7400000000000002</v>
      </c>
      <c r="I71">
        <f t="shared" si="1"/>
        <v>-42.216000000000001</v>
      </c>
      <c r="J71">
        <v>138.42699999999999</v>
      </c>
    </row>
    <row r="72" spans="2:16">
      <c r="B72">
        <v>12.5</v>
      </c>
      <c r="C72">
        <v>-40</v>
      </c>
      <c r="G72">
        <v>65</v>
      </c>
      <c r="H72" s="2">
        <f t="shared" si="40"/>
        <v>4.24</v>
      </c>
      <c r="I72">
        <f t="shared" si="1"/>
        <v>-42.216000000000001</v>
      </c>
      <c r="J72">
        <v>138.42699999999999</v>
      </c>
    </row>
    <row r="73" spans="2:16">
      <c r="H73" s="2"/>
    </row>
    <row r="74" spans="2:16">
      <c r="H74" s="2"/>
    </row>
    <row r="75" spans="2:16">
      <c r="H75" s="2"/>
    </row>
    <row r="76" spans="2:16">
      <c r="H76" s="2"/>
    </row>
    <row r="77" spans="2:16">
      <c r="H77" s="2"/>
    </row>
  </sheetData>
  <sortState ref="Q8:V68">
    <sortCondition ref="Q8:Q68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B1:W77"/>
  <sheetViews>
    <sheetView topLeftCell="I1" workbookViewId="0">
      <selection activeCell="W8" sqref="W8"/>
    </sheetView>
  </sheetViews>
  <sheetFormatPr baseColWidth="10" defaultColWidth="8.83203125" defaultRowHeight="14" x14ac:dyDescent="0"/>
  <cols>
    <col min="2" max="2" width="21" bestFit="1" customWidth="1"/>
    <col min="3" max="3" width="16.1640625" bestFit="1" customWidth="1"/>
  </cols>
  <sheetData>
    <row r="1" spans="2:23">
      <c r="G1" s="1" t="s">
        <v>9</v>
      </c>
      <c r="H1">
        <v>7.85</v>
      </c>
    </row>
    <row r="2" spans="2:23">
      <c r="G2" s="1" t="s">
        <v>11</v>
      </c>
      <c r="H2">
        <v>6.69</v>
      </c>
    </row>
    <row r="3" spans="2:23">
      <c r="G3" s="1" t="s">
        <v>10</v>
      </c>
      <c r="H3">
        <v>6.74</v>
      </c>
    </row>
    <row r="4" spans="2:23">
      <c r="G4" s="1" t="s">
        <v>12</v>
      </c>
      <c r="H4">
        <v>-2.2160000000000002</v>
      </c>
    </row>
    <row r="5" spans="2:23">
      <c r="G5" s="1" t="s">
        <v>8</v>
      </c>
      <c r="H5">
        <v>15</v>
      </c>
    </row>
    <row r="6" spans="2:23">
      <c r="G6" s="1"/>
    </row>
    <row r="7" spans="2:23" s="4" customFormat="1">
      <c r="B7" s="4" t="s">
        <v>3</v>
      </c>
      <c r="C7" s="4" t="s">
        <v>4</v>
      </c>
      <c r="D7" s="4" t="s">
        <v>2</v>
      </c>
      <c r="H7" s="4" t="s">
        <v>5</v>
      </c>
      <c r="I7" s="4" t="s">
        <v>6</v>
      </c>
      <c r="J7" s="4" t="s">
        <v>7</v>
      </c>
      <c r="L7" s="4" t="s">
        <v>13</v>
      </c>
      <c r="M7" s="4" t="s">
        <v>14</v>
      </c>
      <c r="N7" s="4" t="s">
        <v>15</v>
      </c>
      <c r="O7" s="4" t="s">
        <v>6</v>
      </c>
      <c r="P7" s="4" t="s">
        <v>16</v>
      </c>
    </row>
    <row r="8" spans="2:23">
      <c r="B8">
        <v>2.5</v>
      </c>
      <c r="C8">
        <v>0</v>
      </c>
      <c r="G8">
        <v>1</v>
      </c>
      <c r="H8" s="2">
        <f t="shared" ref="H8:H32" si="0">($H$1+(C8/40)*($H$2-$H$1))-$H$5+B8</f>
        <v>-4.6500000000000004</v>
      </c>
      <c r="I8">
        <f>$H$4+C8</f>
        <v>-2.2160000000000002</v>
      </c>
      <c r="J8">
        <v>138.42699999999999</v>
      </c>
      <c r="K8">
        <v>1</v>
      </c>
      <c r="L8">
        <f>COUNT(H8:H10)</f>
        <v>3</v>
      </c>
      <c r="M8">
        <f>H8</f>
        <v>-4.6500000000000004</v>
      </c>
      <c r="N8">
        <f>H10</f>
        <v>0.34999999999999964</v>
      </c>
      <c r="O8">
        <f>I8</f>
        <v>-2.2160000000000002</v>
      </c>
      <c r="P8" s="3">
        <v>15000</v>
      </c>
      <c r="S8">
        <v>2</v>
      </c>
      <c r="T8">
        <v>2.8499999999999996</v>
      </c>
      <c r="U8">
        <v>5.35</v>
      </c>
      <c r="V8">
        <v>-2.2160000000000002</v>
      </c>
      <c r="W8">
        <v>15000</v>
      </c>
    </row>
    <row r="9" spans="2:23">
      <c r="B9">
        <v>5</v>
      </c>
      <c r="C9">
        <v>0</v>
      </c>
      <c r="G9">
        <v>2</v>
      </c>
      <c r="H9" s="2">
        <f t="shared" si="0"/>
        <v>-2.1500000000000004</v>
      </c>
      <c r="I9">
        <f t="shared" ref="I9:I72" si="1">$H$4+C9</f>
        <v>-2.2160000000000002</v>
      </c>
      <c r="J9">
        <v>138.42699999999999</v>
      </c>
      <c r="K9">
        <v>2</v>
      </c>
      <c r="S9">
        <v>2</v>
      </c>
      <c r="T9">
        <v>2.734</v>
      </c>
      <c r="U9">
        <v>5.234</v>
      </c>
      <c r="V9">
        <v>1.7839999999999998</v>
      </c>
      <c r="W9">
        <v>15000</v>
      </c>
    </row>
    <row r="10" spans="2:23">
      <c r="B10">
        <v>7.5</v>
      </c>
      <c r="C10">
        <v>0</v>
      </c>
      <c r="G10">
        <v>3</v>
      </c>
      <c r="H10" s="2">
        <f t="shared" si="0"/>
        <v>0.34999999999999964</v>
      </c>
      <c r="I10">
        <f t="shared" si="1"/>
        <v>-2.2160000000000002</v>
      </c>
      <c r="J10">
        <v>138.42699999999999</v>
      </c>
      <c r="K10">
        <v>3</v>
      </c>
      <c r="S10">
        <v>2</v>
      </c>
      <c r="T10">
        <v>2.6179999999999994</v>
      </c>
      <c r="U10">
        <v>5.1179999999999994</v>
      </c>
      <c r="V10">
        <v>5.7839999999999998</v>
      </c>
      <c r="W10">
        <v>15000</v>
      </c>
    </row>
    <row r="11" spans="2:23">
      <c r="B11">
        <v>10</v>
      </c>
      <c r="C11">
        <v>0</v>
      </c>
      <c r="G11">
        <v>4</v>
      </c>
      <c r="H11" s="2">
        <f t="shared" si="0"/>
        <v>2.8499999999999996</v>
      </c>
      <c r="I11">
        <f t="shared" si="1"/>
        <v>-2.2160000000000002</v>
      </c>
      <c r="J11">
        <v>138.42699999999999</v>
      </c>
      <c r="K11">
        <v>4</v>
      </c>
      <c r="L11">
        <f>COUNT(H11:H12)</f>
        <v>2</v>
      </c>
      <c r="M11">
        <f>H11</f>
        <v>2.8499999999999996</v>
      </c>
      <c r="N11">
        <f>H12</f>
        <v>5.35</v>
      </c>
      <c r="O11">
        <f>I11</f>
        <v>-2.2160000000000002</v>
      </c>
      <c r="P11">
        <v>15000</v>
      </c>
      <c r="S11">
        <v>2</v>
      </c>
      <c r="T11">
        <v>2.5019999999999998</v>
      </c>
      <c r="U11">
        <v>5.0019999999999998</v>
      </c>
      <c r="V11">
        <v>9.7839999999999989</v>
      </c>
      <c r="W11">
        <v>15000</v>
      </c>
    </row>
    <row r="12" spans="2:23">
      <c r="B12">
        <v>12.5</v>
      </c>
      <c r="C12">
        <v>0</v>
      </c>
      <c r="G12">
        <v>5</v>
      </c>
      <c r="H12" s="2">
        <f t="shared" si="0"/>
        <v>5.35</v>
      </c>
      <c r="I12">
        <f t="shared" si="1"/>
        <v>-2.2160000000000002</v>
      </c>
      <c r="J12">
        <v>138.42699999999999</v>
      </c>
      <c r="K12">
        <v>5</v>
      </c>
      <c r="S12">
        <v>2</v>
      </c>
      <c r="T12">
        <v>2.3860000000000001</v>
      </c>
      <c r="U12">
        <v>4.8860000000000001</v>
      </c>
      <c r="V12">
        <v>13.783999999999999</v>
      </c>
      <c r="W12">
        <v>15000</v>
      </c>
    </row>
    <row r="13" spans="2:23">
      <c r="B13">
        <v>2.5</v>
      </c>
      <c r="C13">
        <v>4</v>
      </c>
      <c r="G13">
        <v>6</v>
      </c>
      <c r="H13" s="2">
        <f t="shared" si="0"/>
        <v>-4.766</v>
      </c>
      <c r="I13">
        <f t="shared" si="1"/>
        <v>1.7839999999999998</v>
      </c>
      <c r="J13">
        <v>138.42699999999999</v>
      </c>
      <c r="K13">
        <v>6</v>
      </c>
      <c r="L13">
        <f>COUNT(H13:H15)</f>
        <v>3</v>
      </c>
      <c r="M13">
        <f>H13</f>
        <v>-4.766</v>
      </c>
      <c r="N13">
        <f>H15</f>
        <v>0.23399999999999999</v>
      </c>
      <c r="O13">
        <f>I13</f>
        <v>1.7839999999999998</v>
      </c>
      <c r="P13" s="3">
        <v>15000</v>
      </c>
      <c r="S13">
        <v>2</v>
      </c>
      <c r="T13">
        <v>2.1539999999999999</v>
      </c>
      <c r="U13">
        <v>4.6539999999999999</v>
      </c>
      <c r="V13">
        <v>21.783999999999999</v>
      </c>
      <c r="W13">
        <v>15000</v>
      </c>
    </row>
    <row r="14" spans="2:23">
      <c r="B14">
        <v>5</v>
      </c>
      <c r="C14">
        <v>4</v>
      </c>
      <c r="G14">
        <v>7</v>
      </c>
      <c r="H14" s="2">
        <f t="shared" si="0"/>
        <v>-2.266</v>
      </c>
      <c r="I14">
        <f t="shared" si="1"/>
        <v>1.7839999999999998</v>
      </c>
      <c r="J14">
        <v>138.42699999999999</v>
      </c>
      <c r="K14">
        <v>7</v>
      </c>
      <c r="S14">
        <v>2</v>
      </c>
      <c r="T14">
        <v>1.6900000000000013</v>
      </c>
      <c r="U14">
        <v>4.1900000000000013</v>
      </c>
      <c r="V14">
        <v>37.783999999999999</v>
      </c>
      <c r="W14">
        <v>15000</v>
      </c>
    </row>
    <row r="15" spans="2:23">
      <c r="B15">
        <v>7.5</v>
      </c>
      <c r="C15">
        <v>4</v>
      </c>
      <c r="G15">
        <v>8</v>
      </c>
      <c r="H15" s="2">
        <f t="shared" si="0"/>
        <v>0.23399999999999999</v>
      </c>
      <c r="I15">
        <f t="shared" si="1"/>
        <v>1.7839999999999998</v>
      </c>
      <c r="J15">
        <v>138.42699999999999</v>
      </c>
      <c r="K15">
        <v>8</v>
      </c>
      <c r="S15">
        <v>2</v>
      </c>
      <c r="T15">
        <v>2.7389999999999999</v>
      </c>
      <c r="U15">
        <v>5.2389999999999999</v>
      </c>
      <c r="V15">
        <v>-6.2160000000000002</v>
      </c>
      <c r="W15">
        <v>15000</v>
      </c>
    </row>
    <row r="16" spans="2:23">
      <c r="B16">
        <v>10</v>
      </c>
      <c r="C16">
        <v>4</v>
      </c>
      <c r="G16">
        <v>9</v>
      </c>
      <c r="H16" s="2">
        <f t="shared" si="0"/>
        <v>2.734</v>
      </c>
      <c r="I16">
        <f t="shared" si="1"/>
        <v>1.7839999999999998</v>
      </c>
      <c r="J16">
        <v>138.42699999999999</v>
      </c>
      <c r="K16">
        <v>9</v>
      </c>
      <c r="L16">
        <f>COUNT(H16:H17)</f>
        <v>2</v>
      </c>
      <c r="M16">
        <f>H16</f>
        <v>2.734</v>
      </c>
      <c r="N16">
        <f>H17</f>
        <v>5.234</v>
      </c>
      <c r="O16">
        <f>I16</f>
        <v>1.7839999999999998</v>
      </c>
      <c r="P16">
        <v>15000</v>
      </c>
      <c r="S16">
        <v>2</v>
      </c>
      <c r="T16">
        <v>2.6280000000000001</v>
      </c>
      <c r="U16">
        <v>5.1280000000000001</v>
      </c>
      <c r="V16">
        <v>-10.216000000000001</v>
      </c>
      <c r="W16">
        <v>15000</v>
      </c>
    </row>
    <row r="17" spans="2:23">
      <c r="B17">
        <v>12.5</v>
      </c>
      <c r="C17">
        <v>4</v>
      </c>
      <c r="G17">
        <v>10</v>
      </c>
      <c r="H17" s="2">
        <f t="shared" si="0"/>
        <v>5.234</v>
      </c>
      <c r="I17">
        <f t="shared" si="1"/>
        <v>1.7839999999999998</v>
      </c>
      <c r="J17">
        <v>138.42699999999999</v>
      </c>
      <c r="K17">
        <v>10</v>
      </c>
      <c r="S17">
        <v>2</v>
      </c>
      <c r="T17">
        <v>2.5169999999999995</v>
      </c>
      <c r="U17">
        <v>5.0169999999999995</v>
      </c>
      <c r="V17">
        <v>-14.216000000000001</v>
      </c>
      <c r="W17">
        <v>15000</v>
      </c>
    </row>
    <row r="18" spans="2:23">
      <c r="B18">
        <v>2.5</v>
      </c>
      <c r="C18">
        <v>8</v>
      </c>
      <c r="G18">
        <v>11</v>
      </c>
      <c r="H18" s="2">
        <f t="shared" si="0"/>
        <v>-4.8820000000000006</v>
      </c>
      <c r="I18">
        <f t="shared" si="1"/>
        <v>5.7839999999999998</v>
      </c>
      <c r="J18">
        <v>138.42699999999999</v>
      </c>
      <c r="K18">
        <v>11</v>
      </c>
      <c r="L18">
        <f t="shared" ref="L18" si="2">COUNT(H18:H20)</f>
        <v>3</v>
      </c>
      <c r="M18">
        <f t="shared" ref="M18" si="3">H18</f>
        <v>-4.8820000000000006</v>
      </c>
      <c r="N18">
        <f t="shared" ref="N18" si="4">H20</f>
        <v>0.11799999999999944</v>
      </c>
      <c r="O18">
        <f t="shared" ref="O18" si="5">I18</f>
        <v>5.7839999999999998</v>
      </c>
      <c r="P18" s="3">
        <v>15000</v>
      </c>
      <c r="S18">
        <v>2</v>
      </c>
      <c r="T18">
        <v>2.4059999999999997</v>
      </c>
      <c r="U18">
        <v>4.9059999999999997</v>
      </c>
      <c r="V18">
        <v>-18.216000000000001</v>
      </c>
      <c r="W18">
        <v>15000</v>
      </c>
    </row>
    <row r="19" spans="2:23">
      <c r="B19">
        <v>5</v>
      </c>
      <c r="C19">
        <v>8</v>
      </c>
      <c r="G19">
        <v>12</v>
      </c>
      <c r="H19" s="2">
        <f t="shared" si="0"/>
        <v>-2.3820000000000006</v>
      </c>
      <c r="I19">
        <f t="shared" si="1"/>
        <v>5.7839999999999998</v>
      </c>
      <c r="J19">
        <v>138.42699999999999</v>
      </c>
      <c r="K19">
        <v>12</v>
      </c>
      <c r="S19">
        <v>2</v>
      </c>
      <c r="T19">
        <v>2.1840000000000002</v>
      </c>
      <c r="U19">
        <v>4.6840000000000002</v>
      </c>
      <c r="V19">
        <v>-26.216000000000001</v>
      </c>
      <c r="W19">
        <v>15000</v>
      </c>
    </row>
    <row r="20" spans="2:23">
      <c r="B20">
        <v>7.5</v>
      </c>
      <c r="C20">
        <v>8</v>
      </c>
      <c r="G20">
        <v>13</v>
      </c>
      <c r="H20" s="2">
        <f t="shared" si="0"/>
        <v>0.11799999999999944</v>
      </c>
      <c r="I20">
        <f t="shared" si="1"/>
        <v>5.7839999999999998</v>
      </c>
      <c r="J20">
        <v>138.42699999999999</v>
      </c>
      <c r="K20">
        <v>13</v>
      </c>
      <c r="S20">
        <v>2</v>
      </c>
      <c r="T20">
        <v>1.7400000000000002</v>
      </c>
      <c r="U20">
        <v>4.24</v>
      </c>
      <c r="V20">
        <v>-42.216000000000001</v>
      </c>
      <c r="W20">
        <v>15000</v>
      </c>
    </row>
    <row r="21" spans="2:23">
      <c r="B21">
        <v>10</v>
      </c>
      <c r="C21">
        <v>8</v>
      </c>
      <c r="G21">
        <v>14</v>
      </c>
      <c r="H21" s="2">
        <f t="shared" si="0"/>
        <v>2.6179999999999994</v>
      </c>
      <c r="I21">
        <f t="shared" si="1"/>
        <v>5.7839999999999998</v>
      </c>
      <c r="J21">
        <v>138.42699999999999</v>
      </c>
      <c r="K21">
        <v>14</v>
      </c>
      <c r="L21">
        <f t="shared" ref="L21" si="6">COUNT(H21:H22)</f>
        <v>2</v>
      </c>
      <c r="M21">
        <f t="shared" ref="M21" si="7">H21</f>
        <v>2.6179999999999994</v>
      </c>
      <c r="N21">
        <f t="shared" ref="N21" si="8">H22</f>
        <v>5.1179999999999994</v>
      </c>
      <c r="O21">
        <f t="shared" ref="O21" si="9">I21</f>
        <v>5.7839999999999998</v>
      </c>
      <c r="P21">
        <v>15000</v>
      </c>
    </row>
    <row r="22" spans="2:23">
      <c r="B22">
        <v>12.5</v>
      </c>
      <c r="C22">
        <v>8</v>
      </c>
      <c r="G22">
        <v>15</v>
      </c>
      <c r="H22" s="2">
        <f t="shared" si="0"/>
        <v>5.1179999999999994</v>
      </c>
      <c r="I22">
        <f t="shared" si="1"/>
        <v>5.7839999999999998</v>
      </c>
      <c r="J22">
        <v>138.42699999999999</v>
      </c>
      <c r="K22">
        <v>15</v>
      </c>
      <c r="S22">
        <v>3</v>
      </c>
      <c r="T22">
        <v>-4.6500000000000004</v>
      </c>
      <c r="U22">
        <v>0.34999999999999964</v>
      </c>
      <c r="V22">
        <v>-2.2160000000000002</v>
      </c>
      <c r="W22">
        <v>15000</v>
      </c>
    </row>
    <row r="23" spans="2:23">
      <c r="B23">
        <v>2.5</v>
      </c>
      <c r="C23">
        <v>12</v>
      </c>
      <c r="G23">
        <v>16</v>
      </c>
      <c r="H23" s="2">
        <f t="shared" si="0"/>
        <v>-4.9980000000000002</v>
      </c>
      <c r="I23">
        <f t="shared" si="1"/>
        <v>9.7839999999999989</v>
      </c>
      <c r="J23">
        <v>138.42699999999999</v>
      </c>
      <c r="K23">
        <v>16</v>
      </c>
      <c r="L23">
        <f t="shared" ref="L23" si="10">COUNT(H23:H25)</f>
        <v>3</v>
      </c>
      <c r="M23">
        <f t="shared" ref="M23" si="11">H23</f>
        <v>-4.9980000000000002</v>
      </c>
      <c r="N23">
        <f t="shared" ref="N23" si="12">H25</f>
        <v>1.9999999999997797E-3</v>
      </c>
      <c r="O23">
        <f t="shared" ref="O23" si="13">I23</f>
        <v>9.7839999999999989</v>
      </c>
      <c r="P23" s="3">
        <v>15000</v>
      </c>
      <c r="S23">
        <v>3</v>
      </c>
      <c r="T23">
        <v>-4.766</v>
      </c>
      <c r="U23">
        <v>0.23399999999999999</v>
      </c>
      <c r="V23">
        <v>1.7839999999999998</v>
      </c>
      <c r="W23">
        <v>15000</v>
      </c>
    </row>
    <row r="24" spans="2:23">
      <c r="B24">
        <v>5</v>
      </c>
      <c r="C24">
        <v>12</v>
      </c>
      <c r="G24">
        <v>17</v>
      </c>
      <c r="H24" s="2">
        <f t="shared" si="0"/>
        <v>-2.4980000000000002</v>
      </c>
      <c r="I24">
        <f t="shared" si="1"/>
        <v>9.7839999999999989</v>
      </c>
      <c r="J24">
        <v>138.42699999999999</v>
      </c>
      <c r="K24">
        <v>17</v>
      </c>
      <c r="S24">
        <v>3</v>
      </c>
      <c r="T24">
        <v>-4.8820000000000006</v>
      </c>
      <c r="U24">
        <v>0.11799999999999944</v>
      </c>
      <c r="V24">
        <v>5.7839999999999998</v>
      </c>
      <c r="W24">
        <v>15000</v>
      </c>
    </row>
    <row r="25" spans="2:23">
      <c r="B25">
        <v>7.5</v>
      </c>
      <c r="C25">
        <v>12</v>
      </c>
      <c r="G25">
        <v>18</v>
      </c>
      <c r="H25" s="2">
        <f t="shared" si="0"/>
        <v>1.9999999999997797E-3</v>
      </c>
      <c r="I25">
        <f t="shared" si="1"/>
        <v>9.7839999999999989</v>
      </c>
      <c r="J25">
        <v>138.42699999999999</v>
      </c>
      <c r="K25">
        <v>18</v>
      </c>
      <c r="S25">
        <v>3</v>
      </c>
      <c r="T25">
        <v>-4.9980000000000002</v>
      </c>
      <c r="U25">
        <v>1.9999999999997797E-3</v>
      </c>
      <c r="V25">
        <v>9.7839999999999989</v>
      </c>
      <c r="W25">
        <v>15000</v>
      </c>
    </row>
    <row r="26" spans="2:23">
      <c r="B26">
        <v>10</v>
      </c>
      <c r="C26">
        <v>12</v>
      </c>
      <c r="G26">
        <v>19</v>
      </c>
      <c r="H26" s="2">
        <f t="shared" si="0"/>
        <v>2.5019999999999998</v>
      </c>
      <c r="I26">
        <f t="shared" si="1"/>
        <v>9.7839999999999989</v>
      </c>
      <c r="J26">
        <v>138.42699999999999</v>
      </c>
      <c r="K26">
        <v>19</v>
      </c>
      <c r="L26">
        <f t="shared" ref="L26" si="14">COUNT(H26:H27)</f>
        <v>2</v>
      </c>
      <c r="M26">
        <f t="shared" ref="M26" si="15">H26</f>
        <v>2.5019999999999998</v>
      </c>
      <c r="N26">
        <f t="shared" ref="N26" si="16">H27</f>
        <v>5.0019999999999998</v>
      </c>
      <c r="O26">
        <f t="shared" ref="O26" si="17">I26</f>
        <v>9.7839999999999989</v>
      </c>
      <c r="P26">
        <v>15000</v>
      </c>
      <c r="S26">
        <v>3</v>
      </c>
      <c r="T26">
        <v>-5.1139999999999999</v>
      </c>
      <c r="U26">
        <v>-0.11399999999999988</v>
      </c>
      <c r="V26">
        <v>13.783999999999999</v>
      </c>
      <c r="W26">
        <v>15000</v>
      </c>
    </row>
    <row r="27" spans="2:23">
      <c r="B27">
        <v>12.5</v>
      </c>
      <c r="C27">
        <v>12</v>
      </c>
      <c r="G27">
        <v>20</v>
      </c>
      <c r="H27" s="2">
        <f t="shared" si="0"/>
        <v>5.0019999999999998</v>
      </c>
      <c r="I27">
        <f t="shared" si="1"/>
        <v>9.7839999999999989</v>
      </c>
      <c r="J27">
        <v>138.42699999999999</v>
      </c>
      <c r="K27">
        <v>20</v>
      </c>
      <c r="S27">
        <v>3</v>
      </c>
      <c r="T27">
        <v>-5.3460000000000001</v>
      </c>
      <c r="U27">
        <v>-0.34600000000000009</v>
      </c>
      <c r="V27">
        <v>21.783999999999999</v>
      </c>
      <c r="W27">
        <v>15000</v>
      </c>
    </row>
    <row r="28" spans="2:23">
      <c r="B28">
        <v>2.5</v>
      </c>
      <c r="C28">
        <v>16</v>
      </c>
      <c r="G28">
        <v>21</v>
      </c>
      <c r="H28" s="2">
        <f t="shared" si="0"/>
        <v>-5.1139999999999999</v>
      </c>
      <c r="I28">
        <f t="shared" si="1"/>
        <v>13.783999999999999</v>
      </c>
      <c r="J28">
        <v>138.42699999999999</v>
      </c>
      <c r="K28">
        <v>21</v>
      </c>
      <c r="L28">
        <f t="shared" ref="L28" si="18">COUNT(H28:H30)</f>
        <v>3</v>
      </c>
      <c r="M28">
        <f t="shared" ref="M28" si="19">H28</f>
        <v>-5.1139999999999999</v>
      </c>
      <c r="N28">
        <f t="shared" ref="N28" si="20">H30</f>
        <v>-0.11399999999999988</v>
      </c>
      <c r="O28">
        <f t="shared" ref="O28" si="21">I28</f>
        <v>13.783999999999999</v>
      </c>
      <c r="P28" s="3">
        <v>15000</v>
      </c>
      <c r="S28">
        <v>3</v>
      </c>
      <c r="T28">
        <v>-5.8099999999999987</v>
      </c>
      <c r="U28">
        <v>-0.80999999999999872</v>
      </c>
      <c r="V28">
        <v>37.783999999999999</v>
      </c>
      <c r="W28">
        <v>15000</v>
      </c>
    </row>
    <row r="29" spans="2:23">
      <c r="B29">
        <v>5</v>
      </c>
      <c r="C29">
        <v>16</v>
      </c>
      <c r="G29">
        <v>22</v>
      </c>
      <c r="H29" s="2">
        <f t="shared" si="0"/>
        <v>-2.6139999999999999</v>
      </c>
      <c r="I29">
        <f t="shared" si="1"/>
        <v>13.783999999999999</v>
      </c>
      <c r="J29">
        <v>138.42699999999999</v>
      </c>
      <c r="K29">
        <v>22</v>
      </c>
      <c r="S29">
        <v>3</v>
      </c>
      <c r="T29">
        <v>-4.7610000000000001</v>
      </c>
      <c r="U29">
        <v>0.23899999999999988</v>
      </c>
      <c r="V29">
        <v>-6.2160000000000002</v>
      </c>
      <c r="W29">
        <v>15000</v>
      </c>
    </row>
    <row r="30" spans="2:23">
      <c r="B30">
        <v>7.5</v>
      </c>
      <c r="C30">
        <v>16</v>
      </c>
      <c r="G30">
        <v>23</v>
      </c>
      <c r="H30" s="2">
        <f t="shared" si="0"/>
        <v>-0.11399999999999988</v>
      </c>
      <c r="I30">
        <f t="shared" si="1"/>
        <v>13.783999999999999</v>
      </c>
      <c r="J30">
        <v>138.42699999999999</v>
      </c>
      <c r="K30">
        <v>23</v>
      </c>
      <c r="S30">
        <v>3</v>
      </c>
      <c r="T30">
        <v>-4.8719999999999999</v>
      </c>
      <c r="U30">
        <v>0.12800000000000011</v>
      </c>
      <c r="V30">
        <v>-10.216000000000001</v>
      </c>
      <c r="W30">
        <v>15000</v>
      </c>
    </row>
    <row r="31" spans="2:23">
      <c r="B31">
        <v>10</v>
      </c>
      <c r="C31">
        <v>16</v>
      </c>
      <c r="G31">
        <v>24</v>
      </c>
      <c r="H31" s="2">
        <f t="shared" si="0"/>
        <v>2.3860000000000001</v>
      </c>
      <c r="I31">
        <f t="shared" si="1"/>
        <v>13.783999999999999</v>
      </c>
      <c r="J31">
        <v>138.42699999999999</v>
      </c>
      <c r="K31">
        <v>24</v>
      </c>
      <c r="L31">
        <f t="shared" ref="L31" si="22">COUNT(H31:H32)</f>
        <v>2</v>
      </c>
      <c r="M31">
        <f t="shared" ref="M31" si="23">H31</f>
        <v>2.3860000000000001</v>
      </c>
      <c r="N31">
        <f t="shared" ref="N31" si="24">H32</f>
        <v>4.8860000000000001</v>
      </c>
      <c r="O31">
        <f t="shared" ref="O31" si="25">I31</f>
        <v>13.783999999999999</v>
      </c>
      <c r="P31">
        <v>15000</v>
      </c>
      <c r="S31">
        <v>3</v>
      </c>
      <c r="T31">
        <v>-4.9830000000000005</v>
      </c>
      <c r="U31">
        <v>1.699999999999946E-2</v>
      </c>
      <c r="V31">
        <v>-14.216000000000001</v>
      </c>
      <c r="W31">
        <v>15000</v>
      </c>
    </row>
    <row r="32" spans="2:23">
      <c r="B32">
        <v>12.5</v>
      </c>
      <c r="C32">
        <v>16</v>
      </c>
      <c r="G32">
        <v>25</v>
      </c>
      <c r="H32" s="2">
        <f t="shared" si="0"/>
        <v>4.8860000000000001</v>
      </c>
      <c r="I32">
        <f t="shared" si="1"/>
        <v>13.783999999999999</v>
      </c>
      <c r="J32">
        <v>138.42699999999999</v>
      </c>
      <c r="K32">
        <v>25</v>
      </c>
      <c r="S32">
        <v>3</v>
      </c>
      <c r="T32">
        <v>-5.0940000000000003</v>
      </c>
      <c r="U32">
        <v>-9.4000000000000306E-2</v>
      </c>
      <c r="V32">
        <v>-18.216000000000001</v>
      </c>
      <c r="W32">
        <v>15000</v>
      </c>
    </row>
    <row r="33" spans="2:23">
      <c r="B33">
        <v>2.5</v>
      </c>
      <c r="C33">
        <v>24</v>
      </c>
      <c r="G33">
        <v>26</v>
      </c>
      <c r="H33" s="2">
        <f>($H$1+(C33/40)*($H$2-$H$1))-$H$5+B33</f>
        <v>-5.3460000000000001</v>
      </c>
      <c r="I33">
        <f t="shared" si="1"/>
        <v>21.783999999999999</v>
      </c>
      <c r="J33">
        <v>138.42699999999999</v>
      </c>
      <c r="K33">
        <v>26</v>
      </c>
      <c r="L33">
        <f t="shared" ref="L33" si="26">COUNT(H33:H35)</f>
        <v>3</v>
      </c>
      <c r="M33">
        <f t="shared" ref="M33" si="27">H33</f>
        <v>-5.3460000000000001</v>
      </c>
      <c r="N33">
        <f t="shared" ref="N33" si="28">H35</f>
        <v>-0.34600000000000009</v>
      </c>
      <c r="O33">
        <f t="shared" ref="O33" si="29">I33</f>
        <v>21.783999999999999</v>
      </c>
      <c r="P33" s="3">
        <v>15000</v>
      </c>
      <c r="S33">
        <v>3</v>
      </c>
      <c r="T33">
        <v>-5.3159999999999998</v>
      </c>
      <c r="U33">
        <v>-0.31599999999999984</v>
      </c>
      <c r="V33">
        <v>-26.216000000000001</v>
      </c>
      <c r="W33">
        <v>15000</v>
      </c>
    </row>
    <row r="34" spans="2:23">
      <c r="B34">
        <v>5</v>
      </c>
      <c r="C34">
        <v>24</v>
      </c>
      <c r="G34">
        <v>27</v>
      </c>
      <c r="H34" s="2">
        <f t="shared" ref="H34:H42" si="30">($H$1+(C34/40)*($H$2-$H$1))-$H$5+B34</f>
        <v>-2.8460000000000001</v>
      </c>
      <c r="I34">
        <f t="shared" si="1"/>
        <v>21.783999999999999</v>
      </c>
      <c r="J34">
        <v>138.42699999999999</v>
      </c>
      <c r="K34">
        <v>27</v>
      </c>
      <c r="S34">
        <v>3</v>
      </c>
      <c r="T34">
        <v>-5.76</v>
      </c>
      <c r="U34">
        <v>-0.75999999999999979</v>
      </c>
      <c r="V34">
        <v>-42.216000000000001</v>
      </c>
      <c r="W34">
        <v>15000</v>
      </c>
    </row>
    <row r="35" spans="2:23">
      <c r="B35">
        <v>7.5</v>
      </c>
      <c r="C35">
        <v>24</v>
      </c>
      <c r="G35">
        <v>28</v>
      </c>
      <c r="H35" s="2">
        <f t="shared" si="30"/>
        <v>-0.34600000000000009</v>
      </c>
      <c r="I35">
        <f t="shared" si="1"/>
        <v>21.783999999999999</v>
      </c>
      <c r="J35">
        <v>138.42699999999999</v>
      </c>
      <c r="K35">
        <v>28</v>
      </c>
    </row>
    <row r="36" spans="2:23">
      <c r="B36">
        <v>10</v>
      </c>
      <c r="C36">
        <v>24</v>
      </c>
      <c r="G36">
        <v>29</v>
      </c>
      <c r="H36" s="2">
        <f t="shared" si="30"/>
        <v>2.1539999999999999</v>
      </c>
      <c r="I36">
        <f t="shared" si="1"/>
        <v>21.783999999999999</v>
      </c>
      <c r="J36">
        <v>138.42699999999999</v>
      </c>
      <c r="K36">
        <v>29</v>
      </c>
      <c r="L36">
        <f t="shared" ref="L36" si="31">COUNT(H36:H37)</f>
        <v>2</v>
      </c>
      <c r="M36">
        <f t="shared" ref="M36" si="32">H36</f>
        <v>2.1539999999999999</v>
      </c>
      <c r="N36">
        <f t="shared" ref="N36" si="33">H37</f>
        <v>4.6539999999999999</v>
      </c>
      <c r="O36">
        <f t="shared" ref="O36" si="34">I36</f>
        <v>21.783999999999999</v>
      </c>
      <c r="P36">
        <v>15000</v>
      </c>
    </row>
    <row r="37" spans="2:23">
      <c r="B37">
        <v>12.5</v>
      </c>
      <c r="C37">
        <v>24</v>
      </c>
      <c r="G37">
        <v>30</v>
      </c>
      <c r="H37" s="2">
        <f t="shared" si="30"/>
        <v>4.6539999999999999</v>
      </c>
      <c r="I37">
        <f t="shared" si="1"/>
        <v>21.783999999999999</v>
      </c>
      <c r="J37">
        <v>138.42699999999999</v>
      </c>
      <c r="K37">
        <v>30</v>
      </c>
    </row>
    <row r="38" spans="2:23">
      <c r="B38">
        <v>2.5</v>
      </c>
      <c r="C38">
        <v>40</v>
      </c>
      <c r="G38">
        <v>31</v>
      </c>
      <c r="H38" s="2">
        <f t="shared" si="30"/>
        <v>-5.8099999999999987</v>
      </c>
      <c r="I38">
        <f t="shared" si="1"/>
        <v>37.783999999999999</v>
      </c>
      <c r="J38">
        <v>138.42699999999999</v>
      </c>
      <c r="K38">
        <v>31</v>
      </c>
      <c r="L38">
        <f t="shared" ref="L38" si="35">COUNT(H38:H40)</f>
        <v>3</v>
      </c>
      <c r="M38">
        <f t="shared" ref="M38" si="36">H38</f>
        <v>-5.8099999999999987</v>
      </c>
      <c r="N38">
        <f t="shared" ref="N38" si="37">H40</f>
        <v>-0.80999999999999872</v>
      </c>
      <c r="O38">
        <f t="shared" ref="O38" si="38">I38</f>
        <v>37.783999999999999</v>
      </c>
      <c r="P38" s="3">
        <v>15000</v>
      </c>
    </row>
    <row r="39" spans="2:23">
      <c r="B39">
        <v>5</v>
      </c>
      <c r="C39">
        <v>40</v>
      </c>
      <c r="G39">
        <v>32</v>
      </c>
      <c r="H39" s="2">
        <f t="shared" si="30"/>
        <v>-3.3099999999999987</v>
      </c>
      <c r="I39">
        <f t="shared" si="1"/>
        <v>37.783999999999999</v>
      </c>
      <c r="J39">
        <v>138.42699999999999</v>
      </c>
      <c r="K39">
        <v>32</v>
      </c>
    </row>
    <row r="40" spans="2:23">
      <c r="B40">
        <v>7.5</v>
      </c>
      <c r="C40">
        <v>40</v>
      </c>
      <c r="G40">
        <v>33</v>
      </c>
      <c r="H40" s="2">
        <f t="shared" si="30"/>
        <v>-0.80999999999999872</v>
      </c>
      <c r="I40">
        <f t="shared" si="1"/>
        <v>37.783999999999999</v>
      </c>
      <c r="J40">
        <v>138.42699999999999</v>
      </c>
      <c r="K40">
        <v>33</v>
      </c>
    </row>
    <row r="41" spans="2:23">
      <c r="B41">
        <v>10</v>
      </c>
      <c r="C41">
        <v>40</v>
      </c>
      <c r="G41">
        <v>34</v>
      </c>
      <c r="H41" s="2">
        <f t="shared" si="30"/>
        <v>1.6900000000000013</v>
      </c>
      <c r="I41">
        <f t="shared" si="1"/>
        <v>37.783999999999999</v>
      </c>
      <c r="J41">
        <v>138.42699999999999</v>
      </c>
      <c r="K41">
        <v>34</v>
      </c>
      <c r="L41">
        <f t="shared" ref="L41" si="39">COUNT(H41:H42)</f>
        <v>2</v>
      </c>
      <c r="M41">
        <f t="shared" ref="M41" si="40">H41</f>
        <v>1.6900000000000013</v>
      </c>
      <c r="N41">
        <f t="shared" ref="N41" si="41">H42</f>
        <v>4.1900000000000013</v>
      </c>
      <c r="O41">
        <f t="shared" ref="O41" si="42">I41</f>
        <v>37.783999999999999</v>
      </c>
      <c r="P41">
        <v>15000</v>
      </c>
    </row>
    <row r="42" spans="2:23">
      <c r="B42">
        <v>12.5</v>
      </c>
      <c r="C42">
        <v>40</v>
      </c>
      <c r="G42">
        <v>35</v>
      </c>
      <c r="H42" s="2">
        <f t="shared" si="30"/>
        <v>4.1900000000000013</v>
      </c>
      <c r="I42">
        <f t="shared" si="1"/>
        <v>37.783999999999999</v>
      </c>
      <c r="J42">
        <v>138.42699999999999</v>
      </c>
      <c r="K42">
        <v>35</v>
      </c>
    </row>
    <row r="43" spans="2:23">
      <c r="B43">
        <v>2.5</v>
      </c>
      <c r="C43">
        <v>-4</v>
      </c>
      <c r="G43">
        <v>36</v>
      </c>
      <c r="H43" s="2">
        <f t="shared" ref="H43:H62" si="43">($H$1+(C43/-40)*($H$3-$H$1))-$H$5+B43</f>
        <v>-4.7610000000000001</v>
      </c>
      <c r="I43">
        <f t="shared" si="1"/>
        <v>-6.2160000000000002</v>
      </c>
      <c r="J43">
        <v>138.42699999999999</v>
      </c>
      <c r="K43">
        <v>36</v>
      </c>
      <c r="L43">
        <f t="shared" ref="L43" si="44">COUNT(H43:H45)</f>
        <v>3</v>
      </c>
      <c r="M43">
        <f t="shared" ref="M43" si="45">H43</f>
        <v>-4.7610000000000001</v>
      </c>
      <c r="N43">
        <f t="shared" ref="N43" si="46">H45</f>
        <v>0.23899999999999988</v>
      </c>
      <c r="O43">
        <f t="shared" ref="O43" si="47">I43</f>
        <v>-6.2160000000000002</v>
      </c>
      <c r="P43" s="3">
        <v>15000</v>
      </c>
    </row>
    <row r="44" spans="2:23">
      <c r="B44">
        <v>5</v>
      </c>
      <c r="C44">
        <v>-4</v>
      </c>
      <c r="G44">
        <v>37</v>
      </c>
      <c r="H44" s="2">
        <f t="shared" si="43"/>
        <v>-2.2610000000000001</v>
      </c>
      <c r="I44">
        <f t="shared" si="1"/>
        <v>-6.2160000000000002</v>
      </c>
      <c r="J44">
        <v>138.42699999999999</v>
      </c>
      <c r="K44">
        <v>37</v>
      </c>
    </row>
    <row r="45" spans="2:23">
      <c r="B45">
        <v>7.5</v>
      </c>
      <c r="C45">
        <v>-4</v>
      </c>
      <c r="G45">
        <v>38</v>
      </c>
      <c r="H45" s="2">
        <f t="shared" si="43"/>
        <v>0.23899999999999988</v>
      </c>
      <c r="I45">
        <f t="shared" si="1"/>
        <v>-6.2160000000000002</v>
      </c>
      <c r="J45">
        <v>138.42699999999999</v>
      </c>
      <c r="K45">
        <v>38</v>
      </c>
    </row>
    <row r="46" spans="2:23">
      <c r="B46">
        <v>10</v>
      </c>
      <c r="C46">
        <v>-4</v>
      </c>
      <c r="G46">
        <v>39</v>
      </c>
      <c r="H46" s="2">
        <f t="shared" si="43"/>
        <v>2.7389999999999999</v>
      </c>
      <c r="I46">
        <f t="shared" si="1"/>
        <v>-6.2160000000000002</v>
      </c>
      <c r="J46">
        <v>138.42699999999999</v>
      </c>
      <c r="K46">
        <v>39</v>
      </c>
      <c r="L46">
        <f t="shared" ref="L46" si="48">COUNT(H46:H47)</f>
        <v>2</v>
      </c>
      <c r="M46">
        <f t="shared" ref="M46" si="49">H46</f>
        <v>2.7389999999999999</v>
      </c>
      <c r="N46">
        <f t="shared" ref="N46" si="50">H47</f>
        <v>5.2389999999999999</v>
      </c>
      <c r="O46">
        <f t="shared" ref="O46" si="51">I46</f>
        <v>-6.2160000000000002</v>
      </c>
      <c r="P46">
        <v>15000</v>
      </c>
    </row>
    <row r="47" spans="2:23">
      <c r="B47">
        <v>12.5</v>
      </c>
      <c r="C47">
        <v>-4</v>
      </c>
      <c r="G47">
        <v>40</v>
      </c>
      <c r="H47" s="2">
        <f t="shared" si="43"/>
        <v>5.2389999999999999</v>
      </c>
      <c r="I47">
        <f t="shared" si="1"/>
        <v>-6.2160000000000002</v>
      </c>
      <c r="J47">
        <v>138.42699999999999</v>
      </c>
      <c r="K47">
        <v>40</v>
      </c>
    </row>
    <row r="48" spans="2:23">
      <c r="B48">
        <v>2.5</v>
      </c>
      <c r="C48">
        <v>-8</v>
      </c>
      <c r="G48">
        <v>41</v>
      </c>
      <c r="H48" s="2">
        <f t="shared" si="43"/>
        <v>-4.8719999999999999</v>
      </c>
      <c r="I48">
        <f t="shared" si="1"/>
        <v>-10.216000000000001</v>
      </c>
      <c r="J48">
        <v>138.42699999999999</v>
      </c>
      <c r="K48">
        <v>41</v>
      </c>
      <c r="L48">
        <f t="shared" ref="L48" si="52">COUNT(H48:H50)</f>
        <v>3</v>
      </c>
      <c r="M48">
        <f t="shared" ref="M48" si="53">H48</f>
        <v>-4.8719999999999999</v>
      </c>
      <c r="N48">
        <f t="shared" ref="N48" si="54">H50</f>
        <v>0.12800000000000011</v>
      </c>
      <c r="O48">
        <f t="shared" ref="O48" si="55">I48</f>
        <v>-10.216000000000001</v>
      </c>
      <c r="P48" s="3">
        <v>15000</v>
      </c>
    </row>
    <row r="49" spans="2:16">
      <c r="B49">
        <v>5</v>
      </c>
      <c r="C49">
        <v>-8</v>
      </c>
      <c r="G49">
        <v>42</v>
      </c>
      <c r="H49" s="2">
        <f t="shared" si="43"/>
        <v>-2.3719999999999999</v>
      </c>
      <c r="I49">
        <f t="shared" si="1"/>
        <v>-10.216000000000001</v>
      </c>
      <c r="J49">
        <v>138.42699999999999</v>
      </c>
      <c r="K49">
        <v>42</v>
      </c>
    </row>
    <row r="50" spans="2:16">
      <c r="B50">
        <v>7.5</v>
      </c>
      <c r="C50">
        <v>-8</v>
      </c>
      <c r="G50">
        <v>43</v>
      </c>
      <c r="H50" s="2">
        <f t="shared" si="43"/>
        <v>0.12800000000000011</v>
      </c>
      <c r="I50">
        <f t="shared" si="1"/>
        <v>-10.216000000000001</v>
      </c>
      <c r="J50">
        <v>138.42699999999999</v>
      </c>
      <c r="K50">
        <v>43</v>
      </c>
    </row>
    <row r="51" spans="2:16">
      <c r="B51">
        <v>10</v>
      </c>
      <c r="C51">
        <v>-8</v>
      </c>
      <c r="G51">
        <v>44</v>
      </c>
      <c r="H51" s="2">
        <f t="shared" si="43"/>
        <v>2.6280000000000001</v>
      </c>
      <c r="I51">
        <f t="shared" si="1"/>
        <v>-10.216000000000001</v>
      </c>
      <c r="J51">
        <v>138.42699999999999</v>
      </c>
      <c r="K51">
        <v>44</v>
      </c>
      <c r="L51">
        <f t="shared" ref="L51" si="56">COUNT(H51:H52)</f>
        <v>2</v>
      </c>
      <c r="M51">
        <f t="shared" ref="M51" si="57">H51</f>
        <v>2.6280000000000001</v>
      </c>
      <c r="N51">
        <f t="shared" ref="N51" si="58">H52</f>
        <v>5.1280000000000001</v>
      </c>
      <c r="O51">
        <f t="shared" ref="O51" si="59">I51</f>
        <v>-10.216000000000001</v>
      </c>
      <c r="P51">
        <v>15000</v>
      </c>
    </row>
    <row r="52" spans="2:16">
      <c r="B52">
        <v>12.5</v>
      </c>
      <c r="C52">
        <v>-8</v>
      </c>
      <c r="G52">
        <v>45</v>
      </c>
      <c r="H52" s="2">
        <f t="shared" si="43"/>
        <v>5.1280000000000001</v>
      </c>
      <c r="I52">
        <f t="shared" si="1"/>
        <v>-10.216000000000001</v>
      </c>
      <c r="J52">
        <v>138.42699999999999</v>
      </c>
      <c r="K52">
        <v>45</v>
      </c>
    </row>
    <row r="53" spans="2:16">
      <c r="B53">
        <v>2.5</v>
      </c>
      <c r="C53">
        <v>-12</v>
      </c>
      <c r="G53">
        <v>46</v>
      </c>
      <c r="H53" s="2">
        <f t="shared" si="43"/>
        <v>-4.9830000000000005</v>
      </c>
      <c r="I53">
        <f t="shared" si="1"/>
        <v>-14.216000000000001</v>
      </c>
      <c r="J53">
        <v>138.42699999999999</v>
      </c>
      <c r="K53">
        <v>46</v>
      </c>
      <c r="L53">
        <f t="shared" ref="L53" si="60">COUNT(H53:H55)</f>
        <v>3</v>
      </c>
      <c r="M53">
        <f t="shared" ref="M53" si="61">H53</f>
        <v>-4.9830000000000005</v>
      </c>
      <c r="N53">
        <f t="shared" ref="N53" si="62">H55</f>
        <v>1.699999999999946E-2</v>
      </c>
      <c r="O53">
        <f t="shared" ref="O53" si="63">I53</f>
        <v>-14.216000000000001</v>
      </c>
      <c r="P53" s="3">
        <v>15000</v>
      </c>
    </row>
    <row r="54" spans="2:16">
      <c r="B54">
        <v>5</v>
      </c>
      <c r="C54">
        <v>-12</v>
      </c>
      <c r="G54">
        <v>47</v>
      </c>
      <c r="H54" s="2">
        <f t="shared" si="43"/>
        <v>-2.4830000000000005</v>
      </c>
      <c r="I54">
        <f t="shared" si="1"/>
        <v>-14.216000000000001</v>
      </c>
      <c r="J54">
        <v>138.42699999999999</v>
      </c>
      <c r="K54">
        <v>47</v>
      </c>
    </row>
    <row r="55" spans="2:16">
      <c r="B55">
        <v>7.5</v>
      </c>
      <c r="C55">
        <v>-12</v>
      </c>
      <c r="G55">
        <v>48</v>
      </c>
      <c r="H55" s="2">
        <f t="shared" si="43"/>
        <v>1.699999999999946E-2</v>
      </c>
      <c r="I55">
        <f t="shared" si="1"/>
        <v>-14.216000000000001</v>
      </c>
      <c r="J55">
        <v>138.42699999999999</v>
      </c>
      <c r="K55">
        <v>48</v>
      </c>
    </row>
    <row r="56" spans="2:16">
      <c r="B56">
        <v>10</v>
      </c>
      <c r="C56">
        <v>-12</v>
      </c>
      <c r="G56">
        <v>49</v>
      </c>
      <c r="H56" s="2">
        <f t="shared" si="43"/>
        <v>2.5169999999999995</v>
      </c>
      <c r="I56">
        <f t="shared" si="1"/>
        <v>-14.216000000000001</v>
      </c>
      <c r="J56">
        <v>138.42699999999999</v>
      </c>
      <c r="K56">
        <v>49</v>
      </c>
      <c r="L56">
        <f t="shared" ref="L56" si="64">COUNT(H56:H57)</f>
        <v>2</v>
      </c>
      <c r="M56">
        <f t="shared" ref="M56" si="65">H56</f>
        <v>2.5169999999999995</v>
      </c>
      <c r="N56">
        <f t="shared" ref="N56" si="66">H57</f>
        <v>5.0169999999999995</v>
      </c>
      <c r="O56">
        <f t="shared" ref="O56" si="67">I56</f>
        <v>-14.216000000000001</v>
      </c>
      <c r="P56">
        <v>15000</v>
      </c>
    </row>
    <row r="57" spans="2:16">
      <c r="B57">
        <v>12.5</v>
      </c>
      <c r="C57">
        <v>-12</v>
      </c>
      <c r="G57">
        <v>50</v>
      </c>
      <c r="H57" s="2">
        <f t="shared" si="43"/>
        <v>5.0169999999999995</v>
      </c>
      <c r="I57">
        <f t="shared" si="1"/>
        <v>-14.216000000000001</v>
      </c>
      <c r="J57">
        <v>138.42699999999999</v>
      </c>
      <c r="K57">
        <v>50</v>
      </c>
    </row>
    <row r="58" spans="2:16">
      <c r="B58">
        <v>2.5</v>
      </c>
      <c r="C58">
        <v>-16</v>
      </c>
      <c r="G58">
        <v>51</v>
      </c>
      <c r="H58" s="2">
        <f t="shared" si="43"/>
        <v>-5.0940000000000003</v>
      </c>
      <c r="I58">
        <f t="shared" si="1"/>
        <v>-18.216000000000001</v>
      </c>
      <c r="J58">
        <v>138.42699999999999</v>
      </c>
      <c r="K58">
        <v>51</v>
      </c>
      <c r="L58">
        <f t="shared" ref="L58" si="68">COUNT(H58:H60)</f>
        <v>3</v>
      </c>
      <c r="M58">
        <f t="shared" ref="M58" si="69">H58</f>
        <v>-5.0940000000000003</v>
      </c>
      <c r="N58">
        <f t="shared" ref="N58" si="70">H60</f>
        <v>-9.4000000000000306E-2</v>
      </c>
      <c r="O58">
        <f t="shared" ref="O58" si="71">I58</f>
        <v>-18.216000000000001</v>
      </c>
      <c r="P58" s="3">
        <v>15000</v>
      </c>
    </row>
    <row r="59" spans="2:16">
      <c r="B59">
        <v>5</v>
      </c>
      <c r="C59">
        <v>-16</v>
      </c>
      <c r="G59">
        <v>52</v>
      </c>
      <c r="H59" s="2">
        <f t="shared" si="43"/>
        <v>-2.5940000000000003</v>
      </c>
      <c r="I59">
        <f t="shared" si="1"/>
        <v>-18.216000000000001</v>
      </c>
      <c r="J59">
        <v>138.42699999999999</v>
      </c>
      <c r="K59">
        <v>52</v>
      </c>
    </row>
    <row r="60" spans="2:16">
      <c r="B60">
        <v>7.5</v>
      </c>
      <c r="C60">
        <v>-16</v>
      </c>
      <c r="G60">
        <v>53</v>
      </c>
      <c r="H60" s="2">
        <f t="shared" si="43"/>
        <v>-9.4000000000000306E-2</v>
      </c>
      <c r="I60">
        <f t="shared" si="1"/>
        <v>-18.216000000000001</v>
      </c>
      <c r="J60">
        <v>138.42699999999999</v>
      </c>
      <c r="K60">
        <v>53</v>
      </c>
    </row>
    <row r="61" spans="2:16">
      <c r="B61">
        <v>10</v>
      </c>
      <c r="C61">
        <v>-16</v>
      </c>
      <c r="G61">
        <v>54</v>
      </c>
      <c r="H61" s="2">
        <f t="shared" si="43"/>
        <v>2.4059999999999997</v>
      </c>
      <c r="I61">
        <f t="shared" si="1"/>
        <v>-18.216000000000001</v>
      </c>
      <c r="J61">
        <v>138.42699999999999</v>
      </c>
      <c r="K61">
        <v>54</v>
      </c>
      <c r="L61">
        <f t="shared" ref="L61" si="72">COUNT(H61:H62)</f>
        <v>2</v>
      </c>
      <c r="M61">
        <f t="shared" ref="M61" si="73">H61</f>
        <v>2.4059999999999997</v>
      </c>
      <c r="N61">
        <f t="shared" ref="N61" si="74">H62</f>
        <v>4.9059999999999997</v>
      </c>
      <c r="O61">
        <f t="shared" ref="O61" si="75">I61</f>
        <v>-18.216000000000001</v>
      </c>
      <c r="P61">
        <v>15000</v>
      </c>
    </row>
    <row r="62" spans="2:16">
      <c r="B62">
        <v>12.5</v>
      </c>
      <c r="C62">
        <v>-16</v>
      </c>
      <c r="G62">
        <v>55</v>
      </c>
      <c r="H62" s="2">
        <f t="shared" si="43"/>
        <v>4.9059999999999997</v>
      </c>
      <c r="I62">
        <f t="shared" si="1"/>
        <v>-18.216000000000001</v>
      </c>
      <c r="J62">
        <v>138.42699999999999</v>
      </c>
      <c r="K62">
        <v>55</v>
      </c>
    </row>
    <row r="63" spans="2:16">
      <c r="B63">
        <v>2.5</v>
      </c>
      <c r="C63">
        <v>-24</v>
      </c>
      <c r="G63">
        <v>56</v>
      </c>
      <c r="H63" s="2">
        <f>($H$1+(C63/-40)*($H$3-$H$1))-$H$5+B63</f>
        <v>-5.3159999999999998</v>
      </c>
      <c r="I63">
        <f t="shared" si="1"/>
        <v>-26.216000000000001</v>
      </c>
      <c r="J63">
        <v>138.42699999999999</v>
      </c>
      <c r="K63">
        <v>56</v>
      </c>
      <c r="L63">
        <f t="shared" ref="L63" si="76">COUNT(H63:H65)</f>
        <v>3</v>
      </c>
      <c r="M63">
        <f t="shared" ref="M63" si="77">H63</f>
        <v>-5.3159999999999998</v>
      </c>
      <c r="N63">
        <f t="shared" ref="N63" si="78">H65</f>
        <v>-0.31599999999999984</v>
      </c>
      <c r="O63">
        <f t="shared" ref="O63" si="79">I63</f>
        <v>-26.216000000000001</v>
      </c>
      <c r="P63" s="3">
        <v>15000</v>
      </c>
    </row>
    <row r="64" spans="2:16">
      <c r="B64">
        <v>5</v>
      </c>
      <c r="C64">
        <v>-24</v>
      </c>
      <c r="G64">
        <v>57</v>
      </c>
      <c r="H64" s="2">
        <f t="shared" ref="H64:H72" si="80">($H$1+(C64/-40)*($H$3-$H$1))-$H$5+B64</f>
        <v>-2.8159999999999998</v>
      </c>
      <c r="I64">
        <f t="shared" si="1"/>
        <v>-26.216000000000001</v>
      </c>
      <c r="J64">
        <v>138.42699999999999</v>
      </c>
      <c r="K64">
        <v>57</v>
      </c>
    </row>
    <row r="65" spans="2:16">
      <c r="B65">
        <v>7.5</v>
      </c>
      <c r="C65">
        <v>-24</v>
      </c>
      <c r="G65">
        <v>58</v>
      </c>
      <c r="H65" s="2">
        <f t="shared" si="80"/>
        <v>-0.31599999999999984</v>
      </c>
      <c r="I65">
        <f t="shared" si="1"/>
        <v>-26.216000000000001</v>
      </c>
      <c r="J65">
        <v>138.42699999999999</v>
      </c>
      <c r="K65">
        <v>58</v>
      </c>
    </row>
    <row r="66" spans="2:16">
      <c r="B66">
        <v>10</v>
      </c>
      <c r="C66">
        <v>-24</v>
      </c>
      <c r="G66">
        <v>59</v>
      </c>
      <c r="H66" s="2">
        <f t="shared" si="80"/>
        <v>2.1840000000000002</v>
      </c>
      <c r="I66">
        <f t="shared" si="1"/>
        <v>-26.216000000000001</v>
      </c>
      <c r="J66">
        <v>138.42699999999999</v>
      </c>
      <c r="K66">
        <v>59</v>
      </c>
      <c r="L66">
        <f t="shared" ref="L66" si="81">COUNT(H66:H67)</f>
        <v>2</v>
      </c>
      <c r="M66">
        <f t="shared" ref="M66" si="82">H66</f>
        <v>2.1840000000000002</v>
      </c>
      <c r="N66">
        <f t="shared" ref="N66" si="83">H67</f>
        <v>4.6840000000000002</v>
      </c>
      <c r="O66">
        <f t="shared" ref="O66" si="84">I66</f>
        <v>-26.216000000000001</v>
      </c>
      <c r="P66">
        <v>15000</v>
      </c>
    </row>
    <row r="67" spans="2:16">
      <c r="B67">
        <v>12.5</v>
      </c>
      <c r="C67">
        <v>-24</v>
      </c>
      <c r="G67">
        <v>60</v>
      </c>
      <c r="H67" s="2">
        <f t="shared" si="80"/>
        <v>4.6840000000000002</v>
      </c>
      <c r="I67">
        <f t="shared" si="1"/>
        <v>-26.216000000000001</v>
      </c>
      <c r="J67">
        <v>138.42699999999999</v>
      </c>
      <c r="K67">
        <v>60</v>
      </c>
    </row>
    <row r="68" spans="2:16">
      <c r="B68">
        <v>2.5</v>
      </c>
      <c r="C68">
        <v>-40</v>
      </c>
      <c r="G68">
        <v>61</v>
      </c>
      <c r="H68" s="2">
        <f t="shared" si="80"/>
        <v>-5.76</v>
      </c>
      <c r="I68">
        <f t="shared" si="1"/>
        <v>-42.216000000000001</v>
      </c>
      <c r="J68">
        <v>138.42699999999999</v>
      </c>
      <c r="K68">
        <v>61</v>
      </c>
      <c r="L68">
        <f t="shared" ref="L68" si="85">COUNT(H68:H70)</f>
        <v>3</v>
      </c>
      <c r="M68">
        <f t="shared" ref="M68" si="86">H68</f>
        <v>-5.76</v>
      </c>
      <c r="N68">
        <f t="shared" ref="N68" si="87">H70</f>
        <v>-0.75999999999999979</v>
      </c>
      <c r="O68">
        <f t="shared" ref="O68" si="88">I68</f>
        <v>-42.216000000000001</v>
      </c>
      <c r="P68" s="3">
        <v>15000</v>
      </c>
    </row>
    <row r="69" spans="2:16">
      <c r="B69">
        <v>5</v>
      </c>
      <c r="C69">
        <v>-40</v>
      </c>
      <c r="G69">
        <v>62</v>
      </c>
      <c r="H69" s="2">
        <f t="shared" si="80"/>
        <v>-3.26</v>
      </c>
      <c r="I69">
        <f t="shared" si="1"/>
        <v>-42.216000000000001</v>
      </c>
      <c r="J69">
        <v>138.42699999999999</v>
      </c>
      <c r="K69">
        <v>62</v>
      </c>
    </row>
    <row r="70" spans="2:16">
      <c r="B70">
        <v>7.5</v>
      </c>
      <c r="C70">
        <v>-40</v>
      </c>
      <c r="G70">
        <v>63</v>
      </c>
      <c r="H70" s="2">
        <f t="shared" si="80"/>
        <v>-0.75999999999999979</v>
      </c>
      <c r="I70">
        <f t="shared" si="1"/>
        <v>-42.216000000000001</v>
      </c>
      <c r="J70">
        <v>138.42699999999999</v>
      </c>
      <c r="K70">
        <v>63</v>
      </c>
    </row>
    <row r="71" spans="2:16">
      <c r="B71">
        <v>10</v>
      </c>
      <c r="C71">
        <v>-40</v>
      </c>
      <c r="G71">
        <v>64</v>
      </c>
      <c r="H71" s="2">
        <f t="shared" si="80"/>
        <v>1.7400000000000002</v>
      </c>
      <c r="I71">
        <f t="shared" si="1"/>
        <v>-42.216000000000001</v>
      </c>
      <c r="J71">
        <v>138.42699999999999</v>
      </c>
      <c r="K71">
        <v>64</v>
      </c>
      <c r="L71">
        <f t="shared" ref="L71" si="89">COUNT(H71:H72)</f>
        <v>2</v>
      </c>
      <c r="M71">
        <f t="shared" ref="M71" si="90">H71</f>
        <v>1.7400000000000002</v>
      </c>
      <c r="N71">
        <f t="shared" ref="N71" si="91">H72</f>
        <v>4.24</v>
      </c>
      <c r="O71">
        <f t="shared" ref="O71" si="92">I71</f>
        <v>-42.216000000000001</v>
      </c>
      <c r="P71">
        <v>15000</v>
      </c>
    </row>
    <row r="72" spans="2:16">
      <c r="B72">
        <v>12.5</v>
      </c>
      <c r="C72">
        <v>-40</v>
      </c>
      <c r="G72">
        <v>65</v>
      </c>
      <c r="H72" s="2">
        <f t="shared" si="80"/>
        <v>4.24</v>
      </c>
      <c r="I72">
        <f t="shared" si="1"/>
        <v>-42.216000000000001</v>
      </c>
      <c r="J72">
        <v>138.42699999999999</v>
      </c>
    </row>
    <row r="73" spans="2:16">
      <c r="H73" s="2"/>
    </row>
    <row r="74" spans="2:16">
      <c r="H74" s="2"/>
    </row>
    <row r="75" spans="2:16">
      <c r="H75" s="2"/>
    </row>
    <row r="76" spans="2:16">
      <c r="H76" s="2"/>
    </row>
    <row r="77" spans="2:16">
      <c r="H77" s="2"/>
    </row>
  </sheetData>
  <sortState ref="R8:W71">
    <sortCondition ref="S8:S71"/>
    <sortCondition ref="R8:R71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/>
  <dimension ref="B1:Z77"/>
  <sheetViews>
    <sheetView topLeftCell="F1" workbookViewId="0">
      <selection activeCell="V8" sqref="V8"/>
    </sheetView>
  </sheetViews>
  <sheetFormatPr baseColWidth="10" defaultColWidth="8.83203125" defaultRowHeight="14" x14ac:dyDescent="0"/>
  <cols>
    <col min="2" max="2" width="21" bestFit="1" customWidth="1"/>
    <col min="3" max="3" width="16.1640625" bestFit="1" customWidth="1"/>
  </cols>
  <sheetData>
    <row r="1" spans="2:23">
      <c r="G1" s="1" t="s">
        <v>9</v>
      </c>
      <c r="H1">
        <v>8.0500000000000007</v>
      </c>
    </row>
    <row r="2" spans="2:23">
      <c r="G2" s="1" t="s">
        <v>11</v>
      </c>
      <c r="H2">
        <v>6.4</v>
      </c>
    </row>
    <row r="3" spans="2:23">
      <c r="G3" s="1" t="s">
        <v>10</v>
      </c>
      <c r="H3">
        <v>6.59</v>
      </c>
    </row>
    <row r="4" spans="2:23">
      <c r="G4" s="1" t="s">
        <v>12</v>
      </c>
      <c r="H4">
        <v>-0.2</v>
      </c>
    </row>
    <row r="5" spans="2:23">
      <c r="G5" s="1" t="s">
        <v>8</v>
      </c>
      <c r="H5">
        <v>15</v>
      </c>
    </row>
    <row r="6" spans="2:23">
      <c r="G6" s="1"/>
    </row>
    <row r="7" spans="2:23" s="4" customFormat="1">
      <c r="B7" s="4" t="s">
        <v>3</v>
      </c>
      <c r="C7" s="4" t="s">
        <v>4</v>
      </c>
      <c r="D7" s="4" t="s">
        <v>2</v>
      </c>
      <c r="H7" s="4" t="s">
        <v>5</v>
      </c>
      <c r="I7" s="4" t="s">
        <v>6</v>
      </c>
      <c r="J7" s="4" t="s">
        <v>7</v>
      </c>
      <c r="L7" s="4" t="s">
        <v>13</v>
      </c>
      <c r="M7" s="4" t="s">
        <v>14</v>
      </c>
      <c r="N7" s="4" t="s">
        <v>15</v>
      </c>
      <c r="O7" s="4" t="s">
        <v>6</v>
      </c>
      <c r="P7" s="4" t="s">
        <v>16</v>
      </c>
      <c r="R7" s="4" t="s">
        <v>13</v>
      </c>
      <c r="S7" s="4" t="s">
        <v>14</v>
      </c>
      <c r="T7" s="4" t="s">
        <v>15</v>
      </c>
      <c r="U7" s="4" t="s">
        <v>6</v>
      </c>
      <c r="V7" s="4" t="s">
        <v>16</v>
      </c>
      <c r="W7" s="4" t="s">
        <v>69</v>
      </c>
    </row>
    <row r="8" spans="2:23">
      <c r="B8">
        <v>2.5</v>
      </c>
      <c r="C8">
        <v>0</v>
      </c>
      <c r="G8">
        <v>1</v>
      </c>
      <c r="H8" s="2">
        <f t="shared" ref="H8:H32" si="0">($H$1+(C8/40)*($H$2-$H$1))-$H$5+B8</f>
        <v>-4.4499999999999993</v>
      </c>
      <c r="I8">
        <f>$H$4+C8</f>
        <v>-0.2</v>
      </c>
      <c r="J8">
        <v>137.858</v>
      </c>
      <c r="K8">
        <v>1</v>
      </c>
      <c r="L8">
        <f>COUNT(H8:H12)</f>
        <v>5</v>
      </c>
      <c r="M8">
        <f>H8</f>
        <v>-4.4499999999999993</v>
      </c>
      <c r="N8">
        <f>H12</f>
        <v>5.5500000000000007</v>
      </c>
      <c r="O8">
        <f>I8</f>
        <v>-0.2</v>
      </c>
      <c r="P8" s="3">
        <v>30000</v>
      </c>
      <c r="R8">
        <v>5</v>
      </c>
      <c r="S8">
        <v>-4.4499999999999993</v>
      </c>
      <c r="T8">
        <v>5.5500000000000007</v>
      </c>
      <c r="U8">
        <v>-0.2</v>
      </c>
      <c r="V8">
        <v>30000</v>
      </c>
      <c r="W8">
        <v>250145</v>
      </c>
    </row>
    <row r="9" spans="2:23">
      <c r="B9">
        <v>5</v>
      </c>
      <c r="C9">
        <v>0</v>
      </c>
      <c r="G9">
        <v>2</v>
      </c>
      <c r="H9" s="2">
        <f t="shared" si="0"/>
        <v>-1.9499999999999993</v>
      </c>
      <c r="I9">
        <f t="shared" ref="I9:I72" si="1">$H$4+C9</f>
        <v>-0.2</v>
      </c>
      <c r="J9">
        <v>137.858</v>
      </c>
      <c r="R9">
        <v>5</v>
      </c>
      <c r="S9">
        <v>-4.6149999999999993</v>
      </c>
      <c r="T9">
        <v>5.3850000000000007</v>
      </c>
      <c r="U9">
        <v>3.8</v>
      </c>
      <c r="V9">
        <v>30000</v>
      </c>
      <c r="W9">
        <v>250146</v>
      </c>
    </row>
    <row r="10" spans="2:23">
      <c r="B10">
        <v>7.5</v>
      </c>
      <c r="C10">
        <v>0</v>
      </c>
      <c r="G10">
        <v>3</v>
      </c>
      <c r="H10" s="2">
        <f t="shared" si="0"/>
        <v>0.55000000000000071</v>
      </c>
      <c r="I10">
        <f t="shared" si="1"/>
        <v>-0.2</v>
      </c>
      <c r="J10">
        <v>137.858</v>
      </c>
      <c r="R10">
        <v>5</v>
      </c>
      <c r="S10">
        <v>-4.7799999999999994</v>
      </c>
      <c r="T10">
        <v>5.2200000000000006</v>
      </c>
      <c r="U10">
        <v>7.8</v>
      </c>
      <c r="V10">
        <v>30000</v>
      </c>
      <c r="W10">
        <v>250147</v>
      </c>
    </row>
    <row r="11" spans="2:23">
      <c r="B11">
        <v>10</v>
      </c>
      <c r="C11">
        <v>0</v>
      </c>
      <c r="G11">
        <v>4</v>
      </c>
      <c r="H11" s="2">
        <f t="shared" si="0"/>
        <v>3.0500000000000007</v>
      </c>
      <c r="I11">
        <f t="shared" si="1"/>
        <v>-0.2</v>
      </c>
      <c r="J11">
        <v>137.858</v>
      </c>
      <c r="R11">
        <v>5</v>
      </c>
      <c r="S11">
        <v>-4.9449999999999994</v>
      </c>
      <c r="T11">
        <v>5.0550000000000006</v>
      </c>
      <c r="U11">
        <v>11.8</v>
      </c>
      <c r="V11">
        <v>30000</v>
      </c>
      <c r="W11">
        <v>250148</v>
      </c>
    </row>
    <row r="12" spans="2:23">
      <c r="B12">
        <v>12.5</v>
      </c>
      <c r="C12">
        <v>0</v>
      </c>
      <c r="G12">
        <v>5</v>
      </c>
      <c r="H12" s="2">
        <f t="shared" si="0"/>
        <v>5.5500000000000007</v>
      </c>
      <c r="I12">
        <f t="shared" si="1"/>
        <v>-0.2</v>
      </c>
      <c r="J12">
        <v>137.858</v>
      </c>
      <c r="R12">
        <v>5</v>
      </c>
      <c r="S12">
        <v>-5.1099999999999994</v>
      </c>
      <c r="T12">
        <v>4.8900000000000006</v>
      </c>
      <c r="U12">
        <v>15.8</v>
      </c>
      <c r="V12">
        <v>30000</v>
      </c>
      <c r="W12">
        <v>250149</v>
      </c>
    </row>
    <row r="13" spans="2:23">
      <c r="B13">
        <v>2.5</v>
      </c>
      <c r="C13">
        <v>4</v>
      </c>
      <c r="G13">
        <v>6</v>
      </c>
      <c r="H13" s="2">
        <f t="shared" si="0"/>
        <v>-4.6149999999999993</v>
      </c>
      <c r="I13">
        <f t="shared" si="1"/>
        <v>3.8</v>
      </c>
      <c r="J13">
        <v>137.858</v>
      </c>
      <c r="K13">
        <v>2</v>
      </c>
      <c r="L13">
        <f>COUNT(H13:H17)</f>
        <v>5</v>
      </c>
      <c r="M13">
        <f>H13</f>
        <v>-4.6149999999999993</v>
      </c>
      <c r="N13">
        <f>H17</f>
        <v>5.3850000000000007</v>
      </c>
      <c r="O13">
        <f>I13</f>
        <v>3.8</v>
      </c>
      <c r="P13" s="3">
        <v>30000</v>
      </c>
      <c r="R13">
        <v>5</v>
      </c>
      <c r="S13">
        <v>-5.4399999999999995</v>
      </c>
      <c r="T13">
        <v>4.5600000000000005</v>
      </c>
      <c r="U13">
        <v>23.8</v>
      </c>
      <c r="V13">
        <v>30000</v>
      </c>
      <c r="W13">
        <v>250150</v>
      </c>
    </row>
    <row r="14" spans="2:23">
      <c r="B14">
        <v>5</v>
      </c>
      <c r="C14">
        <v>4</v>
      </c>
      <c r="G14">
        <v>7</v>
      </c>
      <c r="H14" s="2">
        <f t="shared" si="0"/>
        <v>-2.1149999999999993</v>
      </c>
      <c r="I14">
        <f t="shared" si="1"/>
        <v>3.8</v>
      </c>
      <c r="J14">
        <v>137.858</v>
      </c>
      <c r="R14">
        <v>5</v>
      </c>
      <c r="S14">
        <v>-6.1</v>
      </c>
      <c r="T14">
        <v>3.9000000000000004</v>
      </c>
      <c r="U14">
        <v>39.799999999999997</v>
      </c>
      <c r="V14">
        <v>30000</v>
      </c>
      <c r="W14">
        <v>250151</v>
      </c>
    </row>
    <row r="15" spans="2:23">
      <c r="B15">
        <v>7.5</v>
      </c>
      <c r="C15">
        <v>4</v>
      </c>
      <c r="G15">
        <v>8</v>
      </c>
      <c r="H15" s="2">
        <f t="shared" si="0"/>
        <v>0.38500000000000068</v>
      </c>
      <c r="I15">
        <f t="shared" si="1"/>
        <v>3.8</v>
      </c>
      <c r="J15">
        <v>137.858</v>
      </c>
      <c r="R15">
        <v>5</v>
      </c>
      <c r="S15">
        <v>-4.5959999999999992</v>
      </c>
      <c r="T15">
        <v>5.4040000000000008</v>
      </c>
      <c r="U15">
        <v>-4.2</v>
      </c>
      <c r="V15">
        <v>30000</v>
      </c>
      <c r="W15">
        <v>250152</v>
      </c>
    </row>
    <row r="16" spans="2:23">
      <c r="B16">
        <v>10</v>
      </c>
      <c r="C16">
        <v>4</v>
      </c>
      <c r="G16">
        <v>9</v>
      </c>
      <c r="H16" s="2">
        <f t="shared" si="0"/>
        <v>2.8850000000000007</v>
      </c>
      <c r="I16">
        <f t="shared" si="1"/>
        <v>3.8</v>
      </c>
      <c r="J16">
        <v>137.858</v>
      </c>
      <c r="R16">
        <v>5</v>
      </c>
      <c r="S16">
        <v>-4.7419999999999991</v>
      </c>
      <c r="T16">
        <v>5.2580000000000009</v>
      </c>
      <c r="U16">
        <v>-8.1999999999999993</v>
      </c>
      <c r="V16">
        <v>30000</v>
      </c>
      <c r="W16">
        <v>250153</v>
      </c>
    </row>
    <row r="17" spans="2:26">
      <c r="B17">
        <v>12.5</v>
      </c>
      <c r="C17">
        <v>4</v>
      </c>
      <c r="G17">
        <v>10</v>
      </c>
      <c r="H17" s="2">
        <f t="shared" si="0"/>
        <v>5.3850000000000007</v>
      </c>
      <c r="I17">
        <f t="shared" si="1"/>
        <v>3.8</v>
      </c>
      <c r="J17">
        <v>137.858</v>
      </c>
      <c r="P17" s="3"/>
      <c r="R17">
        <v>5</v>
      </c>
      <c r="S17">
        <v>-4.8879999999999999</v>
      </c>
      <c r="T17">
        <v>5.1120000000000001</v>
      </c>
      <c r="U17">
        <v>-12.2</v>
      </c>
      <c r="V17">
        <v>30000</v>
      </c>
      <c r="W17">
        <v>250154</v>
      </c>
    </row>
    <row r="18" spans="2:26">
      <c r="B18">
        <v>2.5</v>
      </c>
      <c r="C18">
        <v>8</v>
      </c>
      <c r="G18">
        <v>11</v>
      </c>
      <c r="H18" s="2">
        <f t="shared" si="0"/>
        <v>-4.7799999999999994</v>
      </c>
      <c r="I18">
        <f t="shared" si="1"/>
        <v>7.8</v>
      </c>
      <c r="J18">
        <v>137.858</v>
      </c>
      <c r="K18">
        <v>3</v>
      </c>
      <c r="L18">
        <f>COUNT(H18:H22)</f>
        <v>5</v>
      </c>
      <c r="M18">
        <f>H18</f>
        <v>-4.7799999999999994</v>
      </c>
      <c r="N18">
        <f>H22</f>
        <v>5.2200000000000006</v>
      </c>
      <c r="O18">
        <f>I18</f>
        <v>7.8</v>
      </c>
      <c r="P18" s="3">
        <v>30000</v>
      </c>
      <c r="R18">
        <v>5</v>
      </c>
      <c r="S18">
        <v>-5.0339999999999998</v>
      </c>
      <c r="T18">
        <v>4.9660000000000002</v>
      </c>
      <c r="U18">
        <v>-16.2</v>
      </c>
      <c r="V18">
        <v>30000</v>
      </c>
      <c r="W18">
        <v>250155</v>
      </c>
    </row>
    <row r="19" spans="2:26">
      <c r="B19">
        <v>5</v>
      </c>
      <c r="C19">
        <v>8</v>
      </c>
      <c r="G19">
        <v>12</v>
      </c>
      <c r="H19" s="2">
        <f t="shared" si="0"/>
        <v>-2.2799999999999994</v>
      </c>
      <c r="I19">
        <f t="shared" si="1"/>
        <v>7.8</v>
      </c>
      <c r="J19">
        <v>137.858</v>
      </c>
      <c r="R19">
        <v>5</v>
      </c>
      <c r="S19">
        <v>-5.3259999999999996</v>
      </c>
      <c r="T19">
        <v>4.6740000000000004</v>
      </c>
      <c r="U19">
        <v>-24.2</v>
      </c>
      <c r="V19">
        <v>30000</v>
      </c>
      <c r="W19">
        <v>250156</v>
      </c>
    </row>
    <row r="20" spans="2:26">
      <c r="B20">
        <v>7.5</v>
      </c>
      <c r="C20">
        <v>8</v>
      </c>
      <c r="G20">
        <v>13</v>
      </c>
      <c r="H20" s="2">
        <f t="shared" si="0"/>
        <v>0.22000000000000064</v>
      </c>
      <c r="I20">
        <f t="shared" si="1"/>
        <v>7.8</v>
      </c>
      <c r="J20">
        <v>137.858</v>
      </c>
      <c r="R20">
        <v>5</v>
      </c>
      <c r="S20">
        <v>-5.91</v>
      </c>
      <c r="T20">
        <v>4.09</v>
      </c>
      <c r="U20">
        <v>-40.200000000000003</v>
      </c>
      <c r="V20">
        <v>30000</v>
      </c>
      <c r="W20">
        <v>250157</v>
      </c>
    </row>
    <row r="21" spans="2:26">
      <c r="B21">
        <v>10</v>
      </c>
      <c r="C21">
        <v>8</v>
      </c>
      <c r="G21">
        <v>14</v>
      </c>
      <c r="H21" s="2">
        <f t="shared" si="0"/>
        <v>2.7200000000000006</v>
      </c>
      <c r="I21">
        <f t="shared" si="1"/>
        <v>7.8</v>
      </c>
      <c r="J21">
        <v>137.858</v>
      </c>
    </row>
    <row r="22" spans="2:26">
      <c r="B22">
        <v>12.5</v>
      </c>
      <c r="C22">
        <v>8</v>
      </c>
      <c r="G22">
        <v>15</v>
      </c>
      <c r="H22" s="2">
        <f t="shared" si="0"/>
        <v>5.2200000000000006</v>
      </c>
      <c r="I22">
        <f t="shared" si="1"/>
        <v>7.8</v>
      </c>
      <c r="J22">
        <v>137.858</v>
      </c>
      <c r="Z22">
        <v>12000</v>
      </c>
    </row>
    <row r="23" spans="2:26">
      <c r="B23">
        <v>2.5</v>
      </c>
      <c r="C23">
        <v>12</v>
      </c>
      <c r="G23">
        <v>16</v>
      </c>
      <c r="H23" s="2">
        <f t="shared" si="0"/>
        <v>-4.9449999999999994</v>
      </c>
      <c r="I23">
        <f t="shared" si="1"/>
        <v>11.8</v>
      </c>
      <c r="J23">
        <v>137.858</v>
      </c>
      <c r="K23">
        <v>4</v>
      </c>
      <c r="L23">
        <f>COUNT(H23:H27)</f>
        <v>5</v>
      </c>
      <c r="M23">
        <f>H23</f>
        <v>-4.9449999999999994</v>
      </c>
      <c r="N23">
        <f>H27</f>
        <v>5.0550000000000006</v>
      </c>
      <c r="O23">
        <f>I23</f>
        <v>11.8</v>
      </c>
      <c r="P23" s="3">
        <v>30000</v>
      </c>
    </row>
    <row r="24" spans="2:26">
      <c r="B24">
        <v>5</v>
      </c>
      <c r="C24">
        <v>12</v>
      </c>
      <c r="G24">
        <v>17</v>
      </c>
      <c r="H24" s="2">
        <f t="shared" si="0"/>
        <v>-2.4449999999999994</v>
      </c>
      <c r="I24">
        <f t="shared" si="1"/>
        <v>11.8</v>
      </c>
      <c r="J24">
        <v>137.858</v>
      </c>
    </row>
    <row r="25" spans="2:26">
      <c r="B25">
        <v>7.5</v>
      </c>
      <c r="C25">
        <v>12</v>
      </c>
      <c r="G25">
        <v>18</v>
      </c>
      <c r="H25" s="2">
        <f t="shared" si="0"/>
        <v>5.5000000000000604E-2</v>
      </c>
      <c r="I25">
        <f t="shared" si="1"/>
        <v>11.8</v>
      </c>
      <c r="J25">
        <v>137.858</v>
      </c>
    </row>
    <row r="26" spans="2:26">
      <c r="B26">
        <v>10</v>
      </c>
      <c r="C26">
        <v>12</v>
      </c>
      <c r="G26">
        <v>19</v>
      </c>
      <c r="H26" s="2">
        <f t="shared" si="0"/>
        <v>2.5550000000000006</v>
      </c>
      <c r="I26">
        <f t="shared" si="1"/>
        <v>11.8</v>
      </c>
      <c r="J26">
        <v>137.858</v>
      </c>
    </row>
    <row r="27" spans="2:26">
      <c r="B27">
        <v>12.5</v>
      </c>
      <c r="C27">
        <v>12</v>
      </c>
      <c r="G27">
        <v>20</v>
      </c>
      <c r="H27" s="2">
        <f t="shared" si="0"/>
        <v>5.0550000000000006</v>
      </c>
      <c r="I27">
        <f t="shared" si="1"/>
        <v>11.8</v>
      </c>
      <c r="J27">
        <v>137.858</v>
      </c>
      <c r="P27" s="3"/>
    </row>
    <row r="28" spans="2:26">
      <c r="B28">
        <v>2.5</v>
      </c>
      <c r="C28">
        <v>16</v>
      </c>
      <c r="G28">
        <v>21</v>
      </c>
      <c r="H28" s="2">
        <f t="shared" si="0"/>
        <v>-5.1099999999999994</v>
      </c>
      <c r="I28">
        <f t="shared" si="1"/>
        <v>15.8</v>
      </c>
      <c r="J28">
        <v>137.858</v>
      </c>
      <c r="K28">
        <v>5</v>
      </c>
      <c r="L28">
        <f t="shared" ref="L28" si="2">COUNT(H28:H32)</f>
        <v>5</v>
      </c>
      <c r="M28">
        <f t="shared" ref="M28" si="3">H28</f>
        <v>-5.1099999999999994</v>
      </c>
      <c r="N28">
        <f t="shared" ref="N28" si="4">H32</f>
        <v>4.8900000000000006</v>
      </c>
      <c r="O28">
        <f t="shared" ref="O28" si="5">I28</f>
        <v>15.8</v>
      </c>
      <c r="P28" s="3">
        <v>30000</v>
      </c>
    </row>
    <row r="29" spans="2:26">
      <c r="B29">
        <v>5</v>
      </c>
      <c r="C29">
        <v>16</v>
      </c>
      <c r="G29">
        <v>22</v>
      </c>
      <c r="H29" s="2">
        <f t="shared" si="0"/>
        <v>-2.6099999999999994</v>
      </c>
      <c r="I29">
        <f t="shared" si="1"/>
        <v>15.8</v>
      </c>
      <c r="J29">
        <v>137.858</v>
      </c>
    </row>
    <row r="30" spans="2:26">
      <c r="B30">
        <v>7.5</v>
      </c>
      <c r="C30">
        <v>16</v>
      </c>
      <c r="G30">
        <v>23</v>
      </c>
      <c r="H30" s="2">
        <f t="shared" si="0"/>
        <v>-0.10999999999999943</v>
      </c>
      <c r="I30">
        <f t="shared" si="1"/>
        <v>15.8</v>
      </c>
      <c r="J30">
        <v>137.858</v>
      </c>
    </row>
    <row r="31" spans="2:26">
      <c r="B31">
        <v>10</v>
      </c>
      <c r="C31">
        <v>16</v>
      </c>
      <c r="G31">
        <v>24</v>
      </c>
      <c r="H31" s="2">
        <f t="shared" si="0"/>
        <v>2.3900000000000006</v>
      </c>
      <c r="I31">
        <f t="shared" si="1"/>
        <v>15.8</v>
      </c>
      <c r="J31">
        <v>137.858</v>
      </c>
    </row>
    <row r="32" spans="2:26">
      <c r="B32">
        <v>12.5</v>
      </c>
      <c r="C32">
        <v>16</v>
      </c>
      <c r="G32">
        <v>25</v>
      </c>
      <c r="H32" s="2">
        <f t="shared" si="0"/>
        <v>4.8900000000000006</v>
      </c>
      <c r="I32">
        <f t="shared" si="1"/>
        <v>15.8</v>
      </c>
      <c r="J32">
        <v>137.858</v>
      </c>
    </row>
    <row r="33" spans="2:16">
      <c r="B33">
        <v>2.5</v>
      </c>
      <c r="C33">
        <v>24</v>
      </c>
      <c r="G33">
        <v>26</v>
      </c>
      <c r="H33" s="2">
        <f>($H$1+(C33/40)*($H$2-$H$1))-$H$5+B33</f>
        <v>-5.4399999999999995</v>
      </c>
      <c r="I33">
        <f t="shared" si="1"/>
        <v>23.8</v>
      </c>
      <c r="J33">
        <v>137.858</v>
      </c>
      <c r="K33">
        <v>6</v>
      </c>
      <c r="L33">
        <f t="shared" ref="L33" si="6">COUNT(H33:H37)</f>
        <v>5</v>
      </c>
      <c r="M33">
        <f t="shared" ref="M33" si="7">H33</f>
        <v>-5.4399999999999995</v>
      </c>
      <c r="N33">
        <f t="shared" ref="N33" si="8">H37</f>
        <v>4.5600000000000005</v>
      </c>
      <c r="O33">
        <f t="shared" ref="O33" si="9">I33</f>
        <v>23.8</v>
      </c>
      <c r="P33" s="3">
        <v>30000</v>
      </c>
    </row>
    <row r="34" spans="2:16">
      <c r="B34">
        <v>5</v>
      </c>
      <c r="C34">
        <v>24</v>
      </c>
      <c r="G34">
        <v>27</v>
      </c>
      <c r="H34" s="2">
        <f t="shared" ref="H34:H42" si="10">($H$1+(C34/40)*($H$2-$H$1))-$H$5+B34</f>
        <v>-2.9399999999999995</v>
      </c>
      <c r="I34">
        <f t="shared" si="1"/>
        <v>23.8</v>
      </c>
      <c r="J34">
        <v>137.858</v>
      </c>
    </row>
    <row r="35" spans="2:16">
      <c r="B35">
        <v>7.5</v>
      </c>
      <c r="C35">
        <v>24</v>
      </c>
      <c r="G35">
        <v>28</v>
      </c>
      <c r="H35" s="2">
        <f t="shared" si="10"/>
        <v>-0.4399999999999995</v>
      </c>
      <c r="I35">
        <f t="shared" si="1"/>
        <v>23.8</v>
      </c>
      <c r="J35">
        <v>137.858</v>
      </c>
    </row>
    <row r="36" spans="2:16">
      <c r="B36">
        <v>10</v>
      </c>
      <c r="C36">
        <v>24</v>
      </c>
      <c r="G36">
        <v>29</v>
      </c>
      <c r="H36" s="2">
        <f t="shared" si="10"/>
        <v>2.0600000000000005</v>
      </c>
      <c r="I36">
        <f t="shared" si="1"/>
        <v>23.8</v>
      </c>
      <c r="J36">
        <v>137.858</v>
      </c>
    </row>
    <row r="37" spans="2:16">
      <c r="B37">
        <v>12.5</v>
      </c>
      <c r="C37">
        <v>24</v>
      </c>
      <c r="G37">
        <v>30</v>
      </c>
      <c r="H37" s="2">
        <f t="shared" si="10"/>
        <v>4.5600000000000005</v>
      </c>
      <c r="I37">
        <f t="shared" si="1"/>
        <v>23.8</v>
      </c>
      <c r="J37">
        <v>137.858</v>
      </c>
      <c r="P37" s="3"/>
    </row>
    <row r="38" spans="2:16">
      <c r="B38">
        <v>2.5</v>
      </c>
      <c r="C38">
        <v>40</v>
      </c>
      <c r="G38">
        <v>31</v>
      </c>
      <c r="H38" s="2">
        <f t="shared" si="10"/>
        <v>-6.1</v>
      </c>
      <c r="I38">
        <f t="shared" si="1"/>
        <v>39.799999999999997</v>
      </c>
      <c r="J38">
        <v>137.858</v>
      </c>
      <c r="K38">
        <v>7</v>
      </c>
      <c r="L38">
        <f t="shared" ref="L38" si="11">COUNT(H38:H42)</f>
        <v>5</v>
      </c>
      <c r="M38">
        <f t="shared" ref="M38" si="12">H38</f>
        <v>-6.1</v>
      </c>
      <c r="N38">
        <f t="shared" ref="N38" si="13">H42</f>
        <v>3.9000000000000004</v>
      </c>
      <c r="O38">
        <f t="shared" ref="O38" si="14">I38</f>
        <v>39.799999999999997</v>
      </c>
      <c r="P38" s="3">
        <v>30000</v>
      </c>
    </row>
    <row r="39" spans="2:16">
      <c r="B39">
        <v>5</v>
      </c>
      <c r="C39">
        <v>40</v>
      </c>
      <c r="G39">
        <v>32</v>
      </c>
      <c r="H39" s="2">
        <f t="shared" si="10"/>
        <v>-3.5999999999999996</v>
      </c>
      <c r="I39">
        <f t="shared" si="1"/>
        <v>39.799999999999997</v>
      </c>
      <c r="J39">
        <v>137.858</v>
      </c>
    </row>
    <row r="40" spans="2:16">
      <c r="B40">
        <v>7.5</v>
      </c>
      <c r="C40">
        <v>40</v>
      </c>
      <c r="G40">
        <v>33</v>
      </c>
      <c r="H40" s="2">
        <f t="shared" si="10"/>
        <v>-1.0999999999999996</v>
      </c>
      <c r="I40">
        <f t="shared" si="1"/>
        <v>39.799999999999997</v>
      </c>
      <c r="J40">
        <v>137.858</v>
      </c>
    </row>
    <row r="41" spans="2:16">
      <c r="B41">
        <v>10</v>
      </c>
      <c r="C41">
        <v>40</v>
      </c>
      <c r="G41">
        <v>34</v>
      </c>
      <c r="H41" s="2">
        <f t="shared" si="10"/>
        <v>1.4000000000000004</v>
      </c>
      <c r="I41">
        <f t="shared" si="1"/>
        <v>39.799999999999997</v>
      </c>
      <c r="J41">
        <v>137.858</v>
      </c>
    </row>
    <row r="42" spans="2:16">
      <c r="B42">
        <v>12.5</v>
      </c>
      <c r="C42">
        <v>40</v>
      </c>
      <c r="G42">
        <v>35</v>
      </c>
      <c r="H42" s="2">
        <f t="shared" si="10"/>
        <v>3.9000000000000004</v>
      </c>
      <c r="I42">
        <f t="shared" si="1"/>
        <v>39.799999999999997</v>
      </c>
      <c r="J42">
        <v>137.858</v>
      </c>
    </row>
    <row r="43" spans="2:16">
      <c r="B43">
        <v>2.5</v>
      </c>
      <c r="C43">
        <v>-4</v>
      </c>
      <c r="G43">
        <v>36</v>
      </c>
      <c r="H43" s="2">
        <f t="shared" ref="H43:H62" si="15">($H$1+(C43/-40)*($H$3-$H$1))-$H$5+B43</f>
        <v>-4.5959999999999992</v>
      </c>
      <c r="I43">
        <f t="shared" si="1"/>
        <v>-4.2</v>
      </c>
      <c r="J43">
        <v>137.858</v>
      </c>
      <c r="K43">
        <v>8</v>
      </c>
      <c r="L43">
        <f t="shared" ref="L43" si="16">COUNT(H43:H47)</f>
        <v>5</v>
      </c>
      <c r="M43">
        <f t="shared" ref="M43" si="17">H43</f>
        <v>-4.5959999999999992</v>
      </c>
      <c r="N43">
        <f t="shared" ref="N43" si="18">H47</f>
        <v>5.4040000000000008</v>
      </c>
      <c r="O43">
        <f t="shared" ref="O43" si="19">I43</f>
        <v>-4.2</v>
      </c>
      <c r="P43" s="3">
        <v>30000</v>
      </c>
    </row>
    <row r="44" spans="2:16">
      <c r="B44">
        <v>5</v>
      </c>
      <c r="C44">
        <v>-4</v>
      </c>
      <c r="G44">
        <v>37</v>
      </c>
      <c r="H44" s="2">
        <f t="shared" si="15"/>
        <v>-2.0959999999999992</v>
      </c>
      <c r="I44">
        <f t="shared" si="1"/>
        <v>-4.2</v>
      </c>
      <c r="J44">
        <v>137.858</v>
      </c>
    </row>
    <row r="45" spans="2:16">
      <c r="B45">
        <v>7.5</v>
      </c>
      <c r="C45">
        <v>-4</v>
      </c>
      <c r="G45">
        <v>38</v>
      </c>
      <c r="H45" s="2">
        <f t="shared" si="15"/>
        <v>0.4040000000000008</v>
      </c>
      <c r="I45">
        <f t="shared" si="1"/>
        <v>-4.2</v>
      </c>
      <c r="J45">
        <v>137.858</v>
      </c>
    </row>
    <row r="46" spans="2:16">
      <c r="B46">
        <v>10</v>
      </c>
      <c r="C46">
        <v>-4</v>
      </c>
      <c r="G46">
        <v>39</v>
      </c>
      <c r="H46" s="2">
        <f t="shared" si="15"/>
        <v>2.9040000000000008</v>
      </c>
      <c r="I46">
        <f t="shared" si="1"/>
        <v>-4.2</v>
      </c>
      <c r="J46">
        <v>137.858</v>
      </c>
    </row>
    <row r="47" spans="2:16">
      <c r="B47">
        <v>12.5</v>
      </c>
      <c r="C47">
        <v>-4</v>
      </c>
      <c r="G47">
        <v>40</v>
      </c>
      <c r="H47" s="2">
        <f t="shared" si="15"/>
        <v>5.4040000000000008</v>
      </c>
      <c r="I47">
        <f t="shared" si="1"/>
        <v>-4.2</v>
      </c>
      <c r="J47">
        <v>137.858</v>
      </c>
      <c r="P47" s="3"/>
    </row>
    <row r="48" spans="2:16">
      <c r="B48">
        <v>2.5</v>
      </c>
      <c r="C48">
        <v>-8</v>
      </c>
      <c r="G48">
        <v>41</v>
      </c>
      <c r="H48" s="2">
        <f t="shared" si="15"/>
        <v>-4.7419999999999991</v>
      </c>
      <c r="I48">
        <f t="shared" si="1"/>
        <v>-8.1999999999999993</v>
      </c>
      <c r="J48">
        <v>137.858</v>
      </c>
      <c r="K48">
        <v>9</v>
      </c>
      <c r="L48">
        <f t="shared" ref="L48" si="20">COUNT(H48:H52)</f>
        <v>5</v>
      </c>
      <c r="M48">
        <f t="shared" ref="M48" si="21">H48</f>
        <v>-4.7419999999999991</v>
      </c>
      <c r="N48">
        <f t="shared" ref="N48" si="22">H52</f>
        <v>5.2580000000000009</v>
      </c>
      <c r="O48">
        <f t="shared" ref="O48" si="23">I48</f>
        <v>-8.1999999999999993</v>
      </c>
      <c r="P48" s="3">
        <v>30000</v>
      </c>
    </row>
    <row r="49" spans="2:16">
      <c r="B49">
        <v>5</v>
      </c>
      <c r="C49">
        <v>-8</v>
      </c>
      <c r="G49">
        <v>42</v>
      </c>
      <c r="H49" s="2">
        <f t="shared" si="15"/>
        <v>-2.2419999999999991</v>
      </c>
      <c r="I49">
        <f t="shared" si="1"/>
        <v>-8.1999999999999993</v>
      </c>
      <c r="J49">
        <v>137.858</v>
      </c>
    </row>
    <row r="50" spans="2:16">
      <c r="B50">
        <v>7.5</v>
      </c>
      <c r="C50">
        <v>-8</v>
      </c>
      <c r="G50">
        <v>43</v>
      </c>
      <c r="H50" s="2">
        <f t="shared" si="15"/>
        <v>0.2580000000000009</v>
      </c>
      <c r="I50">
        <f t="shared" si="1"/>
        <v>-8.1999999999999993</v>
      </c>
      <c r="J50">
        <v>137.858</v>
      </c>
    </row>
    <row r="51" spans="2:16">
      <c r="B51">
        <v>10</v>
      </c>
      <c r="C51">
        <v>-8</v>
      </c>
      <c r="G51">
        <v>44</v>
      </c>
      <c r="H51" s="2">
        <f t="shared" si="15"/>
        <v>2.7580000000000009</v>
      </c>
      <c r="I51">
        <f t="shared" si="1"/>
        <v>-8.1999999999999993</v>
      </c>
      <c r="J51">
        <v>137.858</v>
      </c>
    </row>
    <row r="52" spans="2:16">
      <c r="B52">
        <v>12.5</v>
      </c>
      <c r="C52">
        <v>-8</v>
      </c>
      <c r="G52">
        <v>45</v>
      </c>
      <c r="H52" s="2">
        <f t="shared" si="15"/>
        <v>5.2580000000000009</v>
      </c>
      <c r="I52">
        <f t="shared" si="1"/>
        <v>-8.1999999999999993</v>
      </c>
      <c r="J52">
        <v>137.858</v>
      </c>
    </row>
    <row r="53" spans="2:16">
      <c r="B53">
        <v>2.5</v>
      </c>
      <c r="C53">
        <v>-12</v>
      </c>
      <c r="G53">
        <v>46</v>
      </c>
      <c r="H53" s="2">
        <f t="shared" si="15"/>
        <v>-4.8879999999999999</v>
      </c>
      <c r="I53">
        <f t="shared" si="1"/>
        <v>-12.2</v>
      </c>
      <c r="J53">
        <v>137.858</v>
      </c>
      <c r="K53">
        <v>10</v>
      </c>
      <c r="L53">
        <f t="shared" ref="L53" si="24">COUNT(H53:H57)</f>
        <v>5</v>
      </c>
      <c r="M53">
        <f t="shared" ref="M53" si="25">H53</f>
        <v>-4.8879999999999999</v>
      </c>
      <c r="N53">
        <f t="shared" ref="N53" si="26">H57</f>
        <v>5.1120000000000001</v>
      </c>
      <c r="O53">
        <f t="shared" ref="O53" si="27">I53</f>
        <v>-12.2</v>
      </c>
      <c r="P53" s="3">
        <v>30000</v>
      </c>
    </row>
    <row r="54" spans="2:16">
      <c r="B54">
        <v>5</v>
      </c>
      <c r="C54">
        <v>-12</v>
      </c>
      <c r="G54">
        <v>47</v>
      </c>
      <c r="H54" s="2">
        <f t="shared" si="15"/>
        <v>-2.3879999999999999</v>
      </c>
      <c r="I54">
        <f t="shared" si="1"/>
        <v>-12.2</v>
      </c>
      <c r="J54">
        <v>137.858</v>
      </c>
    </row>
    <row r="55" spans="2:16">
      <c r="B55">
        <v>7.5</v>
      </c>
      <c r="C55">
        <v>-12</v>
      </c>
      <c r="G55">
        <v>48</v>
      </c>
      <c r="H55" s="2">
        <f t="shared" si="15"/>
        <v>0.1120000000000001</v>
      </c>
      <c r="I55">
        <f t="shared" si="1"/>
        <v>-12.2</v>
      </c>
      <c r="J55">
        <v>137.858</v>
      </c>
    </row>
    <row r="56" spans="2:16">
      <c r="B56">
        <v>10</v>
      </c>
      <c r="C56">
        <v>-12</v>
      </c>
      <c r="G56">
        <v>49</v>
      </c>
      <c r="H56" s="2">
        <f t="shared" si="15"/>
        <v>2.6120000000000001</v>
      </c>
      <c r="I56">
        <f t="shared" si="1"/>
        <v>-12.2</v>
      </c>
      <c r="J56">
        <v>137.858</v>
      </c>
    </row>
    <row r="57" spans="2:16">
      <c r="B57">
        <v>12.5</v>
      </c>
      <c r="C57">
        <v>-12</v>
      </c>
      <c r="G57">
        <v>50</v>
      </c>
      <c r="H57" s="2">
        <f t="shared" si="15"/>
        <v>5.1120000000000001</v>
      </c>
      <c r="I57">
        <f t="shared" si="1"/>
        <v>-12.2</v>
      </c>
      <c r="J57">
        <v>137.858</v>
      </c>
      <c r="P57" s="3"/>
    </row>
    <row r="58" spans="2:16">
      <c r="B58">
        <v>2.5</v>
      </c>
      <c r="C58">
        <v>-16</v>
      </c>
      <c r="G58">
        <v>51</v>
      </c>
      <c r="H58" s="2">
        <f t="shared" si="15"/>
        <v>-5.0339999999999998</v>
      </c>
      <c r="I58">
        <f t="shared" si="1"/>
        <v>-16.2</v>
      </c>
      <c r="J58">
        <v>137.858</v>
      </c>
      <c r="K58">
        <v>11</v>
      </c>
      <c r="L58">
        <f t="shared" ref="L58" si="28">COUNT(H58:H62)</f>
        <v>5</v>
      </c>
      <c r="M58">
        <f t="shared" ref="M58" si="29">H58</f>
        <v>-5.0339999999999998</v>
      </c>
      <c r="N58">
        <f t="shared" ref="N58" si="30">H62</f>
        <v>4.9660000000000002</v>
      </c>
      <c r="O58">
        <f t="shared" ref="O58" si="31">I58</f>
        <v>-16.2</v>
      </c>
      <c r="P58" s="3">
        <v>30000</v>
      </c>
    </row>
    <row r="59" spans="2:16">
      <c r="B59">
        <v>5</v>
      </c>
      <c r="C59">
        <v>-16</v>
      </c>
      <c r="G59">
        <v>52</v>
      </c>
      <c r="H59" s="2">
        <f t="shared" si="15"/>
        <v>-2.5339999999999998</v>
      </c>
      <c r="I59">
        <f t="shared" si="1"/>
        <v>-16.2</v>
      </c>
      <c r="J59">
        <v>137.858</v>
      </c>
    </row>
    <row r="60" spans="2:16">
      <c r="B60">
        <v>7.5</v>
      </c>
      <c r="C60">
        <v>-16</v>
      </c>
      <c r="G60">
        <v>53</v>
      </c>
      <c r="H60" s="2">
        <f t="shared" si="15"/>
        <v>-3.3999999999999808E-2</v>
      </c>
      <c r="I60">
        <f t="shared" si="1"/>
        <v>-16.2</v>
      </c>
      <c r="J60">
        <v>137.858</v>
      </c>
    </row>
    <row r="61" spans="2:16">
      <c r="B61">
        <v>10</v>
      </c>
      <c r="C61">
        <v>-16</v>
      </c>
      <c r="G61">
        <v>54</v>
      </c>
      <c r="H61" s="2">
        <f t="shared" si="15"/>
        <v>2.4660000000000002</v>
      </c>
      <c r="I61">
        <f t="shared" si="1"/>
        <v>-16.2</v>
      </c>
      <c r="J61">
        <v>137.858</v>
      </c>
    </row>
    <row r="62" spans="2:16">
      <c r="B62">
        <v>12.5</v>
      </c>
      <c r="C62">
        <v>-16</v>
      </c>
      <c r="G62">
        <v>55</v>
      </c>
      <c r="H62" s="2">
        <f t="shared" si="15"/>
        <v>4.9660000000000002</v>
      </c>
      <c r="I62">
        <f t="shared" si="1"/>
        <v>-16.2</v>
      </c>
      <c r="J62">
        <v>137.858</v>
      </c>
    </row>
    <row r="63" spans="2:16">
      <c r="B63">
        <v>2.5</v>
      </c>
      <c r="C63">
        <v>-24</v>
      </c>
      <c r="G63">
        <v>56</v>
      </c>
      <c r="H63" s="2">
        <f>($H$1+(C63/-40)*($H$3-$H$1))-$H$5+B63</f>
        <v>-5.3259999999999996</v>
      </c>
      <c r="I63">
        <f t="shared" si="1"/>
        <v>-24.2</v>
      </c>
      <c r="J63">
        <v>137.858</v>
      </c>
      <c r="K63">
        <v>12</v>
      </c>
      <c r="L63">
        <f t="shared" ref="L63" si="32">COUNT(H63:H67)</f>
        <v>5</v>
      </c>
      <c r="M63">
        <f t="shared" ref="M63" si="33">H63</f>
        <v>-5.3259999999999996</v>
      </c>
      <c r="N63">
        <f t="shared" ref="N63" si="34">H67</f>
        <v>4.6740000000000004</v>
      </c>
      <c r="O63">
        <f t="shared" ref="O63" si="35">I63</f>
        <v>-24.2</v>
      </c>
      <c r="P63" s="3">
        <v>30000</v>
      </c>
    </row>
    <row r="64" spans="2:16">
      <c r="B64">
        <v>5</v>
      </c>
      <c r="C64">
        <v>-24</v>
      </c>
      <c r="G64">
        <v>57</v>
      </c>
      <c r="H64" s="2">
        <f t="shared" ref="H64:H72" si="36">($H$1+(C64/-40)*($H$3-$H$1))-$H$5+B64</f>
        <v>-2.8259999999999996</v>
      </c>
      <c r="I64">
        <f t="shared" si="1"/>
        <v>-24.2</v>
      </c>
      <c r="J64">
        <v>137.858</v>
      </c>
    </row>
    <row r="65" spans="2:16">
      <c r="B65">
        <v>7.5</v>
      </c>
      <c r="C65">
        <v>-24</v>
      </c>
      <c r="G65">
        <v>58</v>
      </c>
      <c r="H65" s="2">
        <f t="shared" si="36"/>
        <v>-0.32599999999999962</v>
      </c>
      <c r="I65">
        <f t="shared" si="1"/>
        <v>-24.2</v>
      </c>
      <c r="J65">
        <v>137.858</v>
      </c>
    </row>
    <row r="66" spans="2:16">
      <c r="B66">
        <v>10</v>
      </c>
      <c r="C66">
        <v>-24</v>
      </c>
      <c r="G66">
        <v>59</v>
      </c>
      <c r="H66" s="2">
        <f t="shared" si="36"/>
        <v>2.1740000000000004</v>
      </c>
      <c r="I66">
        <f t="shared" si="1"/>
        <v>-24.2</v>
      </c>
      <c r="J66">
        <v>137.858</v>
      </c>
    </row>
    <row r="67" spans="2:16">
      <c r="B67">
        <v>12.5</v>
      </c>
      <c r="C67">
        <v>-24</v>
      </c>
      <c r="G67">
        <v>60</v>
      </c>
      <c r="H67" s="2">
        <f t="shared" si="36"/>
        <v>4.6740000000000004</v>
      </c>
      <c r="I67">
        <f t="shared" si="1"/>
        <v>-24.2</v>
      </c>
      <c r="J67">
        <v>137.858</v>
      </c>
      <c r="P67" s="3"/>
    </row>
    <row r="68" spans="2:16">
      <c r="B68">
        <v>2.5</v>
      </c>
      <c r="C68">
        <v>-40</v>
      </c>
      <c r="G68">
        <v>61</v>
      </c>
      <c r="H68" s="2">
        <f t="shared" si="36"/>
        <v>-5.91</v>
      </c>
      <c r="I68">
        <f t="shared" si="1"/>
        <v>-40.200000000000003</v>
      </c>
      <c r="J68">
        <v>137.858</v>
      </c>
      <c r="K68">
        <v>13</v>
      </c>
      <c r="L68">
        <f t="shared" ref="L68" si="37">COUNT(H68:H72)</f>
        <v>5</v>
      </c>
      <c r="M68">
        <f t="shared" ref="M68" si="38">H68</f>
        <v>-5.91</v>
      </c>
      <c r="N68">
        <f t="shared" ref="N68" si="39">H72</f>
        <v>4.09</v>
      </c>
      <c r="O68">
        <f t="shared" ref="O68" si="40">I68</f>
        <v>-40.200000000000003</v>
      </c>
      <c r="P68" s="3">
        <v>30000</v>
      </c>
    </row>
    <row r="69" spans="2:16">
      <c r="B69">
        <v>5</v>
      </c>
      <c r="C69">
        <v>-40</v>
      </c>
      <c r="G69">
        <v>62</v>
      </c>
      <c r="H69" s="2">
        <f t="shared" si="36"/>
        <v>-3.41</v>
      </c>
      <c r="I69">
        <f t="shared" si="1"/>
        <v>-40.200000000000003</v>
      </c>
      <c r="J69">
        <v>137.858</v>
      </c>
    </row>
    <row r="70" spans="2:16">
      <c r="B70">
        <v>7.5</v>
      </c>
      <c r="C70">
        <v>-40</v>
      </c>
      <c r="G70">
        <v>63</v>
      </c>
      <c r="H70" s="2">
        <f t="shared" si="36"/>
        <v>-0.91000000000000014</v>
      </c>
      <c r="I70">
        <f t="shared" si="1"/>
        <v>-40.200000000000003</v>
      </c>
      <c r="J70">
        <v>137.858</v>
      </c>
    </row>
    <row r="71" spans="2:16">
      <c r="B71">
        <v>10</v>
      </c>
      <c r="C71">
        <v>-40</v>
      </c>
      <c r="G71">
        <v>64</v>
      </c>
      <c r="H71" s="2">
        <f t="shared" si="36"/>
        <v>1.5899999999999999</v>
      </c>
      <c r="I71">
        <f t="shared" si="1"/>
        <v>-40.200000000000003</v>
      </c>
      <c r="J71">
        <v>137.858</v>
      </c>
    </row>
    <row r="72" spans="2:16">
      <c r="B72">
        <v>12.5</v>
      </c>
      <c r="C72">
        <v>-40</v>
      </c>
      <c r="G72">
        <v>65</v>
      </c>
      <c r="H72" s="2">
        <f t="shared" si="36"/>
        <v>4.09</v>
      </c>
      <c r="I72">
        <f t="shared" si="1"/>
        <v>-40.200000000000003</v>
      </c>
      <c r="J72">
        <v>137.858</v>
      </c>
    </row>
    <row r="73" spans="2:16">
      <c r="H73" s="2"/>
    </row>
    <row r="74" spans="2:16">
      <c r="H74" s="2"/>
    </row>
    <row r="75" spans="2:16">
      <c r="H75" s="2"/>
    </row>
    <row r="76" spans="2:16">
      <c r="H76" s="2"/>
    </row>
    <row r="77" spans="2:16">
      <c r="H77" s="2"/>
    </row>
  </sheetData>
  <sortState ref="Q8:V68">
    <sortCondition ref="Q8:Q68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enableFormatConditionsCalculation="0"/>
  <dimension ref="B1:W77"/>
  <sheetViews>
    <sheetView topLeftCell="I1" workbookViewId="0">
      <selection activeCell="Q7" sqref="Q7"/>
    </sheetView>
  </sheetViews>
  <sheetFormatPr baseColWidth="10" defaultColWidth="8.83203125" defaultRowHeight="14" x14ac:dyDescent="0"/>
  <cols>
    <col min="2" max="2" width="21" bestFit="1" customWidth="1"/>
    <col min="3" max="3" width="16.1640625" bestFit="1" customWidth="1"/>
  </cols>
  <sheetData>
    <row r="1" spans="2:23">
      <c r="G1" s="1" t="s">
        <v>9</v>
      </c>
      <c r="H1">
        <v>8.0500000000000007</v>
      </c>
    </row>
    <row r="2" spans="2:23">
      <c r="G2" s="1" t="s">
        <v>11</v>
      </c>
      <c r="H2">
        <v>6.4</v>
      </c>
    </row>
    <row r="3" spans="2:23">
      <c r="G3" s="1" t="s">
        <v>10</v>
      </c>
      <c r="H3">
        <v>6.59</v>
      </c>
    </row>
    <row r="4" spans="2:23">
      <c r="G4" s="1" t="s">
        <v>12</v>
      </c>
      <c r="H4">
        <v>-0.2</v>
      </c>
    </row>
    <row r="5" spans="2:23">
      <c r="G5" s="1" t="s">
        <v>8</v>
      </c>
      <c r="H5">
        <v>15</v>
      </c>
    </row>
    <row r="6" spans="2:23">
      <c r="G6" s="1"/>
    </row>
    <row r="7" spans="2:23" s="4" customFormat="1">
      <c r="B7" s="4" t="s">
        <v>3</v>
      </c>
      <c r="C7" s="4" t="s">
        <v>4</v>
      </c>
      <c r="D7" s="4" t="s">
        <v>2</v>
      </c>
      <c r="H7" s="4" t="s">
        <v>5</v>
      </c>
      <c r="I7" s="4" t="s">
        <v>6</v>
      </c>
      <c r="J7" s="4" t="s">
        <v>7</v>
      </c>
      <c r="L7" s="4" t="s">
        <v>13</v>
      </c>
      <c r="M7" s="4" t="s">
        <v>14</v>
      </c>
      <c r="N7" s="4" t="s">
        <v>15</v>
      </c>
      <c r="O7" s="4" t="s">
        <v>6</v>
      </c>
      <c r="P7" s="4" t="s">
        <v>16</v>
      </c>
      <c r="R7" s="4" t="s">
        <v>13</v>
      </c>
      <c r="S7" s="4" t="s">
        <v>14</v>
      </c>
      <c r="T7" s="4" t="s">
        <v>15</v>
      </c>
      <c r="U7" s="4" t="s">
        <v>6</v>
      </c>
      <c r="V7" s="4" t="s">
        <v>16</v>
      </c>
      <c r="W7" s="4" t="s">
        <v>69</v>
      </c>
    </row>
    <row r="8" spans="2:23">
      <c r="B8">
        <v>2.5</v>
      </c>
      <c r="C8">
        <v>0</v>
      </c>
      <c r="G8">
        <v>1</v>
      </c>
      <c r="H8" s="2">
        <f t="shared" ref="H8:H32" si="0">($H$1+(C8/40)*($H$2-$H$1))-$H$5+B8</f>
        <v>-4.4499999999999993</v>
      </c>
      <c r="I8">
        <f>$H$4+C8</f>
        <v>-0.2</v>
      </c>
      <c r="J8">
        <v>137.858</v>
      </c>
      <c r="K8">
        <v>1</v>
      </c>
      <c r="L8">
        <f>COUNT(H8:H10)</f>
        <v>3</v>
      </c>
      <c r="M8">
        <f>H8</f>
        <v>-4.4499999999999993</v>
      </c>
      <c r="N8">
        <f>H10</f>
        <v>0.55000000000000071</v>
      </c>
      <c r="O8">
        <f>I8</f>
        <v>-0.2</v>
      </c>
      <c r="P8" s="3">
        <v>15000</v>
      </c>
      <c r="R8">
        <v>3</v>
      </c>
      <c r="S8">
        <v>-4.4499999999999993</v>
      </c>
      <c r="T8">
        <v>0.55000000000000071</v>
      </c>
      <c r="U8">
        <v>-0.2</v>
      </c>
      <c r="V8">
        <v>15000</v>
      </c>
      <c r="W8">
        <v>250158</v>
      </c>
    </row>
    <row r="9" spans="2:23">
      <c r="B9">
        <v>5</v>
      </c>
      <c r="C9">
        <v>0</v>
      </c>
      <c r="G9">
        <v>2</v>
      </c>
      <c r="H9" s="2">
        <f t="shared" si="0"/>
        <v>-1.9499999999999993</v>
      </c>
      <c r="I9">
        <f t="shared" ref="I9:I72" si="1">$H$4+C9</f>
        <v>-0.2</v>
      </c>
      <c r="J9">
        <v>137.858</v>
      </c>
      <c r="K9">
        <v>2</v>
      </c>
      <c r="R9">
        <v>3</v>
      </c>
      <c r="S9">
        <v>-4.6149999999999993</v>
      </c>
      <c r="T9">
        <v>0.38500000000000068</v>
      </c>
      <c r="U9">
        <v>3.8</v>
      </c>
      <c r="V9">
        <v>15000</v>
      </c>
      <c r="W9">
        <v>250159</v>
      </c>
    </row>
    <row r="10" spans="2:23">
      <c r="B10">
        <v>7.5</v>
      </c>
      <c r="C10">
        <v>0</v>
      </c>
      <c r="G10">
        <v>3</v>
      </c>
      <c r="H10" s="2">
        <f t="shared" si="0"/>
        <v>0.55000000000000071</v>
      </c>
      <c r="I10">
        <f t="shared" si="1"/>
        <v>-0.2</v>
      </c>
      <c r="J10">
        <v>137.858</v>
      </c>
      <c r="K10">
        <v>3</v>
      </c>
      <c r="R10">
        <v>3</v>
      </c>
      <c r="S10">
        <v>-4.7799999999999994</v>
      </c>
      <c r="T10">
        <v>0.22000000000000064</v>
      </c>
      <c r="U10">
        <v>7.8</v>
      </c>
      <c r="V10">
        <v>15000</v>
      </c>
      <c r="W10">
        <v>250160</v>
      </c>
    </row>
    <row r="11" spans="2:23">
      <c r="B11">
        <v>10</v>
      </c>
      <c r="C11">
        <v>0</v>
      </c>
      <c r="G11">
        <v>4</v>
      </c>
      <c r="H11" s="2">
        <f t="shared" si="0"/>
        <v>3.0500000000000007</v>
      </c>
      <c r="I11">
        <f t="shared" si="1"/>
        <v>-0.2</v>
      </c>
      <c r="J11">
        <v>137.858</v>
      </c>
      <c r="K11">
        <v>4</v>
      </c>
      <c r="L11">
        <f>COUNT(H11:H12)</f>
        <v>2</v>
      </c>
      <c r="M11">
        <f>H11</f>
        <v>3.0500000000000007</v>
      </c>
      <c r="N11">
        <f>H12</f>
        <v>5.5500000000000007</v>
      </c>
      <c r="O11">
        <f>I11</f>
        <v>-0.2</v>
      </c>
      <c r="P11">
        <v>15000</v>
      </c>
      <c r="R11">
        <v>3</v>
      </c>
      <c r="S11">
        <v>-4.9449999999999994</v>
      </c>
      <c r="T11">
        <v>5.5000000000000604E-2</v>
      </c>
      <c r="U11">
        <v>11.8</v>
      </c>
      <c r="V11">
        <v>15000</v>
      </c>
      <c r="W11">
        <v>250161</v>
      </c>
    </row>
    <row r="12" spans="2:23">
      <c r="B12">
        <v>12.5</v>
      </c>
      <c r="C12">
        <v>0</v>
      </c>
      <c r="G12">
        <v>5</v>
      </c>
      <c r="H12" s="2">
        <f t="shared" si="0"/>
        <v>5.5500000000000007</v>
      </c>
      <c r="I12">
        <f t="shared" si="1"/>
        <v>-0.2</v>
      </c>
      <c r="J12">
        <v>137.858</v>
      </c>
      <c r="K12">
        <v>5</v>
      </c>
      <c r="R12">
        <v>3</v>
      </c>
      <c r="S12">
        <v>-5.1099999999999994</v>
      </c>
      <c r="T12">
        <v>-0.10999999999999943</v>
      </c>
      <c r="U12">
        <v>15.8</v>
      </c>
      <c r="V12">
        <v>15000</v>
      </c>
      <c r="W12">
        <v>250162</v>
      </c>
    </row>
    <row r="13" spans="2:23">
      <c r="B13">
        <v>2.5</v>
      </c>
      <c r="C13">
        <v>4</v>
      </c>
      <c r="G13">
        <v>6</v>
      </c>
      <c r="H13" s="2">
        <f t="shared" si="0"/>
        <v>-4.6149999999999993</v>
      </c>
      <c r="I13">
        <f t="shared" si="1"/>
        <v>3.8</v>
      </c>
      <c r="J13">
        <v>137.858</v>
      </c>
      <c r="K13">
        <v>6</v>
      </c>
      <c r="L13">
        <f>COUNT(H13:H15)</f>
        <v>3</v>
      </c>
      <c r="M13">
        <f>H13</f>
        <v>-4.6149999999999993</v>
      </c>
      <c r="N13">
        <f>H15</f>
        <v>0.38500000000000068</v>
      </c>
      <c r="O13">
        <f>I13</f>
        <v>3.8</v>
      </c>
      <c r="P13" s="3">
        <v>15000</v>
      </c>
      <c r="R13">
        <v>3</v>
      </c>
      <c r="S13">
        <v>-5.4399999999999995</v>
      </c>
      <c r="T13">
        <v>-0.4399999999999995</v>
      </c>
      <c r="U13">
        <v>23.8</v>
      </c>
      <c r="V13">
        <v>15000</v>
      </c>
      <c r="W13">
        <v>250163</v>
      </c>
    </row>
    <row r="14" spans="2:23">
      <c r="B14">
        <v>5</v>
      </c>
      <c r="C14">
        <v>4</v>
      </c>
      <c r="G14">
        <v>7</v>
      </c>
      <c r="H14" s="2">
        <f t="shared" si="0"/>
        <v>-2.1149999999999993</v>
      </c>
      <c r="I14">
        <f t="shared" si="1"/>
        <v>3.8</v>
      </c>
      <c r="J14">
        <v>137.858</v>
      </c>
      <c r="K14">
        <v>7</v>
      </c>
      <c r="R14">
        <v>3</v>
      </c>
      <c r="S14">
        <v>-6.1</v>
      </c>
      <c r="T14">
        <v>-1.0999999999999996</v>
      </c>
      <c r="U14">
        <v>39.799999999999997</v>
      </c>
      <c r="V14">
        <v>15000</v>
      </c>
      <c r="W14">
        <v>250164</v>
      </c>
    </row>
    <row r="15" spans="2:23">
      <c r="B15">
        <v>7.5</v>
      </c>
      <c r="C15">
        <v>4</v>
      </c>
      <c r="G15">
        <v>8</v>
      </c>
      <c r="H15" s="2">
        <f t="shared" si="0"/>
        <v>0.38500000000000068</v>
      </c>
      <c r="I15">
        <f t="shared" si="1"/>
        <v>3.8</v>
      </c>
      <c r="J15">
        <v>137.858</v>
      </c>
      <c r="K15">
        <v>8</v>
      </c>
      <c r="R15">
        <v>3</v>
      </c>
      <c r="S15">
        <v>-4.5959999999999992</v>
      </c>
      <c r="T15">
        <v>0.4040000000000008</v>
      </c>
      <c r="U15">
        <v>-4.2</v>
      </c>
      <c r="V15">
        <v>15000</v>
      </c>
      <c r="W15">
        <v>250165</v>
      </c>
    </row>
    <row r="16" spans="2:23">
      <c r="B16">
        <v>10</v>
      </c>
      <c r="C16">
        <v>4</v>
      </c>
      <c r="G16">
        <v>9</v>
      </c>
      <c r="H16" s="2">
        <f t="shared" si="0"/>
        <v>2.8850000000000007</v>
      </c>
      <c r="I16">
        <f t="shared" si="1"/>
        <v>3.8</v>
      </c>
      <c r="J16">
        <v>137.858</v>
      </c>
      <c r="K16">
        <v>9</v>
      </c>
      <c r="L16">
        <f>COUNT(H16:H17)</f>
        <v>2</v>
      </c>
      <c r="M16">
        <f>H16</f>
        <v>2.8850000000000007</v>
      </c>
      <c r="N16">
        <f>H17</f>
        <v>5.3850000000000007</v>
      </c>
      <c r="O16">
        <f>I16</f>
        <v>3.8</v>
      </c>
      <c r="P16">
        <v>15000</v>
      </c>
      <c r="R16">
        <v>3</v>
      </c>
      <c r="S16">
        <v>-4.7419999999999991</v>
      </c>
      <c r="T16">
        <v>0.2580000000000009</v>
      </c>
      <c r="U16">
        <v>-8.1999999999999993</v>
      </c>
      <c r="V16">
        <v>15000</v>
      </c>
      <c r="W16">
        <v>250166</v>
      </c>
    </row>
    <row r="17" spans="2:23">
      <c r="B17">
        <v>12.5</v>
      </c>
      <c r="C17">
        <v>4</v>
      </c>
      <c r="G17">
        <v>10</v>
      </c>
      <c r="H17" s="2">
        <f t="shared" si="0"/>
        <v>5.3850000000000007</v>
      </c>
      <c r="I17">
        <f t="shared" si="1"/>
        <v>3.8</v>
      </c>
      <c r="J17">
        <v>137.858</v>
      </c>
      <c r="K17">
        <v>10</v>
      </c>
      <c r="R17">
        <v>3</v>
      </c>
      <c r="S17">
        <v>-4.8879999999999999</v>
      </c>
      <c r="T17">
        <v>0.1120000000000001</v>
      </c>
      <c r="U17">
        <v>-12.2</v>
      </c>
      <c r="V17">
        <v>15000</v>
      </c>
      <c r="W17">
        <v>250167</v>
      </c>
    </row>
    <row r="18" spans="2:23">
      <c r="B18">
        <v>2.5</v>
      </c>
      <c r="C18">
        <v>8</v>
      </c>
      <c r="G18">
        <v>11</v>
      </c>
      <c r="H18" s="2">
        <f t="shared" si="0"/>
        <v>-4.7799999999999994</v>
      </c>
      <c r="I18">
        <f t="shared" si="1"/>
        <v>7.8</v>
      </c>
      <c r="J18">
        <v>137.858</v>
      </c>
      <c r="K18">
        <v>11</v>
      </c>
      <c r="L18">
        <f t="shared" ref="L18" si="2">COUNT(H18:H20)</f>
        <v>3</v>
      </c>
      <c r="M18">
        <f t="shared" ref="M18" si="3">H18</f>
        <v>-4.7799999999999994</v>
      </c>
      <c r="N18">
        <f t="shared" ref="N18" si="4">H20</f>
        <v>0.22000000000000064</v>
      </c>
      <c r="O18">
        <f t="shared" ref="O18" si="5">I18</f>
        <v>7.8</v>
      </c>
      <c r="P18" s="3">
        <v>15000</v>
      </c>
      <c r="R18">
        <v>3</v>
      </c>
      <c r="S18">
        <v>-5.0339999999999998</v>
      </c>
      <c r="T18">
        <v>-3.3999999999999808E-2</v>
      </c>
      <c r="U18">
        <v>-16.2</v>
      </c>
      <c r="V18">
        <v>15000</v>
      </c>
      <c r="W18">
        <v>250168</v>
      </c>
    </row>
    <row r="19" spans="2:23">
      <c r="B19">
        <v>5</v>
      </c>
      <c r="C19">
        <v>8</v>
      </c>
      <c r="G19">
        <v>12</v>
      </c>
      <c r="H19" s="2">
        <f t="shared" si="0"/>
        <v>-2.2799999999999994</v>
      </c>
      <c r="I19">
        <f t="shared" si="1"/>
        <v>7.8</v>
      </c>
      <c r="J19">
        <v>137.858</v>
      </c>
      <c r="K19">
        <v>12</v>
      </c>
      <c r="R19">
        <v>3</v>
      </c>
      <c r="S19">
        <v>-5.3259999999999996</v>
      </c>
      <c r="T19">
        <v>-0.32599999999999962</v>
      </c>
      <c r="U19">
        <v>-24.2</v>
      </c>
      <c r="V19">
        <v>15000</v>
      </c>
      <c r="W19">
        <v>250169</v>
      </c>
    </row>
    <row r="20" spans="2:23">
      <c r="B20">
        <v>7.5</v>
      </c>
      <c r="C20">
        <v>8</v>
      </c>
      <c r="G20">
        <v>13</v>
      </c>
      <c r="H20" s="2">
        <f t="shared" si="0"/>
        <v>0.22000000000000064</v>
      </c>
      <c r="I20">
        <f t="shared" si="1"/>
        <v>7.8</v>
      </c>
      <c r="J20">
        <v>137.858</v>
      </c>
      <c r="K20">
        <v>13</v>
      </c>
      <c r="R20">
        <v>3</v>
      </c>
      <c r="S20">
        <v>-5.91</v>
      </c>
      <c r="T20">
        <v>-0.91000000000000014</v>
      </c>
      <c r="U20">
        <v>-40.200000000000003</v>
      </c>
      <c r="V20">
        <v>15000</v>
      </c>
      <c r="W20">
        <v>250170</v>
      </c>
    </row>
    <row r="21" spans="2:23">
      <c r="B21">
        <v>10</v>
      </c>
      <c r="C21">
        <v>8</v>
      </c>
      <c r="G21">
        <v>14</v>
      </c>
      <c r="H21" s="2">
        <f t="shared" si="0"/>
        <v>2.7200000000000006</v>
      </c>
      <c r="I21">
        <f t="shared" si="1"/>
        <v>7.8</v>
      </c>
      <c r="J21">
        <v>137.858</v>
      </c>
      <c r="K21">
        <v>14</v>
      </c>
      <c r="L21">
        <f t="shared" ref="L21" si="6">COUNT(H21:H22)</f>
        <v>2</v>
      </c>
      <c r="M21">
        <f t="shared" ref="M21" si="7">H21</f>
        <v>2.7200000000000006</v>
      </c>
      <c r="N21">
        <f t="shared" ref="N21" si="8">H22</f>
        <v>5.2200000000000006</v>
      </c>
      <c r="O21">
        <f t="shared" ref="O21" si="9">I21</f>
        <v>7.8</v>
      </c>
      <c r="P21">
        <v>15000</v>
      </c>
    </row>
    <row r="22" spans="2:23">
      <c r="B22">
        <v>12.5</v>
      </c>
      <c r="C22">
        <v>8</v>
      </c>
      <c r="G22">
        <v>15</v>
      </c>
      <c r="H22" s="2">
        <f t="shared" si="0"/>
        <v>5.2200000000000006</v>
      </c>
      <c r="I22">
        <f t="shared" si="1"/>
        <v>7.8</v>
      </c>
      <c r="J22">
        <v>137.858</v>
      </c>
      <c r="K22">
        <v>15</v>
      </c>
      <c r="R22">
        <v>2</v>
      </c>
      <c r="S22">
        <v>3.0500000000000007</v>
      </c>
      <c r="T22">
        <v>5.5500000000000007</v>
      </c>
      <c r="U22">
        <v>-0.2</v>
      </c>
      <c r="V22">
        <v>15000</v>
      </c>
      <c r="W22">
        <v>250171</v>
      </c>
    </row>
    <row r="23" spans="2:23">
      <c r="B23">
        <v>2.5</v>
      </c>
      <c r="C23">
        <v>12</v>
      </c>
      <c r="G23">
        <v>16</v>
      </c>
      <c r="H23" s="2">
        <f t="shared" si="0"/>
        <v>-4.9449999999999994</v>
      </c>
      <c r="I23">
        <f t="shared" si="1"/>
        <v>11.8</v>
      </c>
      <c r="J23">
        <v>137.858</v>
      </c>
      <c r="K23">
        <v>16</v>
      </c>
      <c r="L23">
        <f t="shared" ref="L23" si="10">COUNT(H23:H25)</f>
        <v>3</v>
      </c>
      <c r="M23">
        <f t="shared" ref="M23" si="11">H23</f>
        <v>-4.9449999999999994</v>
      </c>
      <c r="N23">
        <f t="shared" ref="N23" si="12">H25</f>
        <v>5.5000000000000604E-2</v>
      </c>
      <c r="O23">
        <f t="shared" ref="O23" si="13">I23</f>
        <v>11.8</v>
      </c>
      <c r="P23" s="3">
        <v>15000</v>
      </c>
      <c r="R23">
        <v>2</v>
      </c>
      <c r="S23">
        <v>2.8850000000000007</v>
      </c>
      <c r="T23">
        <v>5.3850000000000007</v>
      </c>
      <c r="U23">
        <v>3.8</v>
      </c>
      <c r="V23">
        <v>15000</v>
      </c>
      <c r="W23">
        <v>250172</v>
      </c>
    </row>
    <row r="24" spans="2:23">
      <c r="B24">
        <v>5</v>
      </c>
      <c r="C24">
        <v>12</v>
      </c>
      <c r="G24">
        <v>17</v>
      </c>
      <c r="H24" s="2">
        <f t="shared" si="0"/>
        <v>-2.4449999999999994</v>
      </c>
      <c r="I24">
        <f t="shared" si="1"/>
        <v>11.8</v>
      </c>
      <c r="J24">
        <v>137.858</v>
      </c>
      <c r="K24">
        <v>17</v>
      </c>
      <c r="R24">
        <v>2</v>
      </c>
      <c r="S24">
        <v>2.7200000000000006</v>
      </c>
      <c r="T24">
        <v>5.2200000000000006</v>
      </c>
      <c r="U24">
        <v>7.8</v>
      </c>
      <c r="V24">
        <v>15000</v>
      </c>
      <c r="W24">
        <v>250173</v>
      </c>
    </row>
    <row r="25" spans="2:23">
      <c r="B25">
        <v>7.5</v>
      </c>
      <c r="C25">
        <v>12</v>
      </c>
      <c r="G25">
        <v>18</v>
      </c>
      <c r="H25" s="2">
        <f t="shared" si="0"/>
        <v>5.5000000000000604E-2</v>
      </c>
      <c r="I25">
        <f t="shared" si="1"/>
        <v>11.8</v>
      </c>
      <c r="J25">
        <v>137.858</v>
      </c>
      <c r="K25">
        <v>18</v>
      </c>
      <c r="R25">
        <v>2</v>
      </c>
      <c r="S25">
        <v>2.5550000000000006</v>
      </c>
      <c r="T25">
        <v>5.0550000000000006</v>
      </c>
      <c r="U25">
        <v>11.8</v>
      </c>
      <c r="V25">
        <v>15000</v>
      </c>
      <c r="W25">
        <v>250174</v>
      </c>
    </row>
    <row r="26" spans="2:23">
      <c r="B26">
        <v>10</v>
      </c>
      <c r="C26">
        <v>12</v>
      </c>
      <c r="G26">
        <v>19</v>
      </c>
      <c r="H26" s="2">
        <f t="shared" si="0"/>
        <v>2.5550000000000006</v>
      </c>
      <c r="I26">
        <f t="shared" si="1"/>
        <v>11.8</v>
      </c>
      <c r="J26">
        <v>137.858</v>
      </c>
      <c r="K26">
        <v>19</v>
      </c>
      <c r="L26">
        <f t="shared" ref="L26" si="14">COUNT(H26:H27)</f>
        <v>2</v>
      </c>
      <c r="M26">
        <f t="shared" ref="M26" si="15">H26</f>
        <v>2.5550000000000006</v>
      </c>
      <c r="N26">
        <f t="shared" ref="N26" si="16">H27</f>
        <v>5.0550000000000006</v>
      </c>
      <c r="O26">
        <f t="shared" ref="O26" si="17">I26</f>
        <v>11.8</v>
      </c>
      <c r="P26">
        <v>15000</v>
      </c>
      <c r="R26">
        <v>2</v>
      </c>
      <c r="S26">
        <v>2.3900000000000006</v>
      </c>
      <c r="T26">
        <v>4.8900000000000006</v>
      </c>
      <c r="U26">
        <v>15.8</v>
      </c>
      <c r="V26">
        <v>15000</v>
      </c>
      <c r="W26">
        <v>250175</v>
      </c>
    </row>
    <row r="27" spans="2:23">
      <c r="B27">
        <v>12.5</v>
      </c>
      <c r="C27">
        <v>12</v>
      </c>
      <c r="G27">
        <v>20</v>
      </c>
      <c r="H27" s="2">
        <f t="shared" si="0"/>
        <v>5.0550000000000006</v>
      </c>
      <c r="I27">
        <f t="shared" si="1"/>
        <v>11.8</v>
      </c>
      <c r="J27">
        <v>137.858</v>
      </c>
      <c r="K27">
        <v>20</v>
      </c>
      <c r="R27">
        <v>2</v>
      </c>
      <c r="S27">
        <v>2.0600000000000005</v>
      </c>
      <c r="T27">
        <v>4.5600000000000005</v>
      </c>
      <c r="U27">
        <v>23.8</v>
      </c>
      <c r="V27">
        <v>15000</v>
      </c>
      <c r="W27">
        <v>250176</v>
      </c>
    </row>
    <row r="28" spans="2:23">
      <c r="B28">
        <v>2.5</v>
      </c>
      <c r="C28">
        <v>16</v>
      </c>
      <c r="G28">
        <v>21</v>
      </c>
      <c r="H28" s="2">
        <f t="shared" si="0"/>
        <v>-5.1099999999999994</v>
      </c>
      <c r="I28">
        <f t="shared" si="1"/>
        <v>15.8</v>
      </c>
      <c r="J28">
        <v>137.858</v>
      </c>
      <c r="K28">
        <v>21</v>
      </c>
      <c r="L28">
        <f t="shared" ref="L28" si="18">COUNT(H28:H30)</f>
        <v>3</v>
      </c>
      <c r="M28">
        <f t="shared" ref="M28" si="19">H28</f>
        <v>-5.1099999999999994</v>
      </c>
      <c r="N28">
        <f t="shared" ref="N28" si="20">H30</f>
        <v>-0.10999999999999943</v>
      </c>
      <c r="O28">
        <f t="shared" ref="O28" si="21">I28</f>
        <v>15.8</v>
      </c>
      <c r="P28" s="3">
        <v>15000</v>
      </c>
      <c r="R28">
        <v>2</v>
      </c>
      <c r="S28">
        <v>1.4000000000000004</v>
      </c>
      <c r="T28">
        <v>3.9000000000000004</v>
      </c>
      <c r="U28">
        <v>39.799999999999997</v>
      </c>
      <c r="V28">
        <v>15000</v>
      </c>
      <c r="W28">
        <v>250177</v>
      </c>
    </row>
    <row r="29" spans="2:23">
      <c r="B29">
        <v>5</v>
      </c>
      <c r="C29">
        <v>16</v>
      </c>
      <c r="G29">
        <v>22</v>
      </c>
      <c r="H29" s="2">
        <f t="shared" si="0"/>
        <v>-2.6099999999999994</v>
      </c>
      <c r="I29">
        <f t="shared" si="1"/>
        <v>15.8</v>
      </c>
      <c r="J29">
        <v>137.858</v>
      </c>
      <c r="K29">
        <v>22</v>
      </c>
      <c r="R29">
        <v>2</v>
      </c>
      <c r="S29">
        <v>2.9040000000000008</v>
      </c>
      <c r="T29">
        <v>5.4040000000000008</v>
      </c>
      <c r="U29">
        <v>-4.2</v>
      </c>
      <c r="V29">
        <v>15000</v>
      </c>
      <c r="W29">
        <v>250178</v>
      </c>
    </row>
    <row r="30" spans="2:23">
      <c r="B30">
        <v>7.5</v>
      </c>
      <c r="C30">
        <v>16</v>
      </c>
      <c r="G30">
        <v>23</v>
      </c>
      <c r="H30" s="2">
        <f t="shared" si="0"/>
        <v>-0.10999999999999943</v>
      </c>
      <c r="I30">
        <f t="shared" si="1"/>
        <v>15.8</v>
      </c>
      <c r="J30">
        <v>137.858</v>
      </c>
      <c r="K30">
        <v>23</v>
      </c>
      <c r="R30">
        <v>2</v>
      </c>
      <c r="S30">
        <v>2.7580000000000009</v>
      </c>
      <c r="T30">
        <v>5.2580000000000009</v>
      </c>
      <c r="U30">
        <v>-8.1999999999999993</v>
      </c>
      <c r="V30">
        <v>15000</v>
      </c>
      <c r="W30">
        <v>250179</v>
      </c>
    </row>
    <row r="31" spans="2:23">
      <c r="B31">
        <v>10</v>
      </c>
      <c r="C31">
        <v>16</v>
      </c>
      <c r="G31">
        <v>24</v>
      </c>
      <c r="H31" s="2">
        <f t="shared" si="0"/>
        <v>2.3900000000000006</v>
      </c>
      <c r="I31">
        <f t="shared" si="1"/>
        <v>15.8</v>
      </c>
      <c r="J31">
        <v>137.858</v>
      </c>
      <c r="K31">
        <v>24</v>
      </c>
      <c r="L31">
        <f t="shared" ref="L31" si="22">COUNT(H31:H32)</f>
        <v>2</v>
      </c>
      <c r="M31">
        <f t="shared" ref="M31" si="23">H31</f>
        <v>2.3900000000000006</v>
      </c>
      <c r="N31">
        <f t="shared" ref="N31" si="24">H32</f>
        <v>4.8900000000000006</v>
      </c>
      <c r="O31">
        <f t="shared" ref="O31" si="25">I31</f>
        <v>15.8</v>
      </c>
      <c r="P31">
        <v>15000</v>
      </c>
      <c r="R31">
        <v>2</v>
      </c>
      <c r="S31">
        <v>2.6120000000000001</v>
      </c>
      <c r="T31">
        <v>5.1120000000000001</v>
      </c>
      <c r="U31">
        <v>-12.2</v>
      </c>
      <c r="V31">
        <v>15000</v>
      </c>
      <c r="W31">
        <v>250180</v>
      </c>
    </row>
    <row r="32" spans="2:23">
      <c r="B32">
        <v>12.5</v>
      </c>
      <c r="C32">
        <v>16</v>
      </c>
      <c r="G32">
        <v>25</v>
      </c>
      <c r="H32" s="2">
        <f t="shared" si="0"/>
        <v>4.8900000000000006</v>
      </c>
      <c r="I32">
        <f t="shared" si="1"/>
        <v>15.8</v>
      </c>
      <c r="J32">
        <v>137.858</v>
      </c>
      <c r="K32">
        <v>25</v>
      </c>
      <c r="R32">
        <v>2</v>
      </c>
      <c r="S32">
        <v>2.4660000000000002</v>
      </c>
      <c r="T32">
        <v>4.9660000000000002</v>
      </c>
      <c r="U32">
        <v>-16.2</v>
      </c>
      <c r="V32">
        <v>15000</v>
      </c>
      <c r="W32">
        <v>250181</v>
      </c>
    </row>
    <row r="33" spans="2:23">
      <c r="B33">
        <v>2.5</v>
      </c>
      <c r="C33">
        <v>24</v>
      </c>
      <c r="G33">
        <v>26</v>
      </c>
      <c r="H33" s="2">
        <f>($H$1+(C33/40)*($H$2-$H$1))-$H$5+B33</f>
        <v>-5.4399999999999995</v>
      </c>
      <c r="I33">
        <f t="shared" si="1"/>
        <v>23.8</v>
      </c>
      <c r="J33">
        <v>137.858</v>
      </c>
      <c r="K33">
        <v>26</v>
      </c>
      <c r="L33">
        <f t="shared" ref="L33" si="26">COUNT(H33:H35)</f>
        <v>3</v>
      </c>
      <c r="M33">
        <f t="shared" ref="M33" si="27">H33</f>
        <v>-5.4399999999999995</v>
      </c>
      <c r="N33">
        <f t="shared" ref="N33" si="28">H35</f>
        <v>-0.4399999999999995</v>
      </c>
      <c r="O33">
        <f t="shared" ref="O33" si="29">I33</f>
        <v>23.8</v>
      </c>
      <c r="P33" s="3">
        <v>15000</v>
      </c>
      <c r="R33">
        <v>2</v>
      </c>
      <c r="S33">
        <v>2.1740000000000004</v>
      </c>
      <c r="T33">
        <v>4.6740000000000004</v>
      </c>
      <c r="U33">
        <v>-24.2</v>
      </c>
      <c r="V33">
        <v>15000</v>
      </c>
      <c r="W33">
        <v>250182</v>
      </c>
    </row>
    <row r="34" spans="2:23">
      <c r="B34">
        <v>5</v>
      </c>
      <c r="C34">
        <v>24</v>
      </c>
      <c r="G34">
        <v>27</v>
      </c>
      <c r="H34" s="2">
        <f t="shared" ref="H34:H42" si="30">($H$1+(C34/40)*($H$2-$H$1))-$H$5+B34</f>
        <v>-2.9399999999999995</v>
      </c>
      <c r="I34">
        <f t="shared" si="1"/>
        <v>23.8</v>
      </c>
      <c r="J34">
        <v>137.858</v>
      </c>
      <c r="K34">
        <v>27</v>
      </c>
      <c r="R34">
        <v>2</v>
      </c>
      <c r="S34">
        <v>1.5899999999999999</v>
      </c>
      <c r="T34">
        <v>4.09</v>
      </c>
      <c r="U34">
        <v>-40.200000000000003</v>
      </c>
      <c r="V34">
        <v>15000</v>
      </c>
      <c r="W34">
        <v>250183</v>
      </c>
    </row>
    <row r="35" spans="2:23">
      <c r="B35">
        <v>7.5</v>
      </c>
      <c r="C35">
        <v>24</v>
      </c>
      <c r="G35">
        <v>28</v>
      </c>
      <c r="H35" s="2">
        <f t="shared" si="30"/>
        <v>-0.4399999999999995</v>
      </c>
      <c r="I35">
        <f t="shared" si="1"/>
        <v>23.8</v>
      </c>
      <c r="J35">
        <v>137.858</v>
      </c>
      <c r="K35">
        <v>28</v>
      </c>
    </row>
    <row r="36" spans="2:23">
      <c r="B36">
        <v>10</v>
      </c>
      <c r="C36">
        <v>24</v>
      </c>
      <c r="G36">
        <v>29</v>
      </c>
      <c r="H36" s="2">
        <f t="shared" si="30"/>
        <v>2.0600000000000005</v>
      </c>
      <c r="I36">
        <f t="shared" si="1"/>
        <v>23.8</v>
      </c>
      <c r="J36">
        <v>137.858</v>
      </c>
      <c r="K36">
        <v>29</v>
      </c>
      <c r="L36">
        <f t="shared" ref="L36" si="31">COUNT(H36:H37)</f>
        <v>2</v>
      </c>
      <c r="M36">
        <f t="shared" ref="M36" si="32">H36</f>
        <v>2.0600000000000005</v>
      </c>
      <c r="N36">
        <f t="shared" ref="N36" si="33">H37</f>
        <v>4.5600000000000005</v>
      </c>
      <c r="O36">
        <f t="shared" ref="O36" si="34">I36</f>
        <v>23.8</v>
      </c>
      <c r="P36">
        <v>15000</v>
      </c>
    </row>
    <row r="37" spans="2:23">
      <c r="B37">
        <v>12.5</v>
      </c>
      <c r="C37">
        <v>24</v>
      </c>
      <c r="G37">
        <v>30</v>
      </c>
      <c r="H37" s="2">
        <f t="shared" si="30"/>
        <v>4.5600000000000005</v>
      </c>
      <c r="I37">
        <f t="shared" si="1"/>
        <v>23.8</v>
      </c>
      <c r="J37">
        <v>137.858</v>
      </c>
      <c r="K37">
        <v>30</v>
      </c>
    </row>
    <row r="38" spans="2:23">
      <c r="B38">
        <v>2.5</v>
      </c>
      <c r="C38">
        <v>40</v>
      </c>
      <c r="G38">
        <v>31</v>
      </c>
      <c r="H38" s="2">
        <f t="shared" si="30"/>
        <v>-6.1</v>
      </c>
      <c r="I38">
        <f t="shared" si="1"/>
        <v>39.799999999999997</v>
      </c>
      <c r="J38">
        <v>137.858</v>
      </c>
      <c r="K38">
        <v>31</v>
      </c>
      <c r="L38">
        <f t="shared" ref="L38" si="35">COUNT(H38:H40)</f>
        <v>3</v>
      </c>
      <c r="M38">
        <f t="shared" ref="M38" si="36">H38</f>
        <v>-6.1</v>
      </c>
      <c r="N38">
        <f t="shared" ref="N38" si="37">H40</f>
        <v>-1.0999999999999996</v>
      </c>
      <c r="O38">
        <f t="shared" ref="O38" si="38">I38</f>
        <v>39.799999999999997</v>
      </c>
      <c r="P38" s="3">
        <v>15000</v>
      </c>
    </row>
    <row r="39" spans="2:23">
      <c r="B39">
        <v>5</v>
      </c>
      <c r="C39">
        <v>40</v>
      </c>
      <c r="G39">
        <v>32</v>
      </c>
      <c r="H39" s="2">
        <f t="shared" si="30"/>
        <v>-3.5999999999999996</v>
      </c>
      <c r="I39">
        <f t="shared" si="1"/>
        <v>39.799999999999997</v>
      </c>
      <c r="J39">
        <v>137.858</v>
      </c>
      <c r="K39">
        <v>32</v>
      </c>
    </row>
    <row r="40" spans="2:23">
      <c r="B40">
        <v>7.5</v>
      </c>
      <c r="C40">
        <v>40</v>
      </c>
      <c r="G40">
        <v>33</v>
      </c>
      <c r="H40" s="2">
        <f t="shared" si="30"/>
        <v>-1.0999999999999996</v>
      </c>
      <c r="I40">
        <f t="shared" si="1"/>
        <v>39.799999999999997</v>
      </c>
      <c r="J40">
        <v>137.858</v>
      </c>
      <c r="K40">
        <v>33</v>
      </c>
    </row>
    <row r="41" spans="2:23">
      <c r="B41">
        <v>10</v>
      </c>
      <c r="C41">
        <v>40</v>
      </c>
      <c r="G41">
        <v>34</v>
      </c>
      <c r="H41" s="2">
        <f t="shared" si="30"/>
        <v>1.4000000000000004</v>
      </c>
      <c r="I41">
        <f t="shared" si="1"/>
        <v>39.799999999999997</v>
      </c>
      <c r="J41">
        <v>137.858</v>
      </c>
      <c r="K41">
        <v>34</v>
      </c>
      <c r="L41">
        <f t="shared" ref="L41" si="39">COUNT(H41:H42)</f>
        <v>2</v>
      </c>
      <c r="M41">
        <f t="shared" ref="M41" si="40">H41</f>
        <v>1.4000000000000004</v>
      </c>
      <c r="N41">
        <f t="shared" ref="N41" si="41">H42</f>
        <v>3.9000000000000004</v>
      </c>
      <c r="O41">
        <f t="shared" ref="O41" si="42">I41</f>
        <v>39.799999999999997</v>
      </c>
      <c r="P41">
        <v>15000</v>
      </c>
    </row>
    <row r="42" spans="2:23">
      <c r="B42">
        <v>12.5</v>
      </c>
      <c r="C42">
        <v>40</v>
      </c>
      <c r="G42">
        <v>35</v>
      </c>
      <c r="H42" s="2">
        <f t="shared" si="30"/>
        <v>3.9000000000000004</v>
      </c>
      <c r="I42">
        <f t="shared" si="1"/>
        <v>39.799999999999997</v>
      </c>
      <c r="J42">
        <v>137.858</v>
      </c>
      <c r="K42">
        <v>35</v>
      </c>
    </row>
    <row r="43" spans="2:23">
      <c r="B43">
        <v>2.5</v>
      </c>
      <c r="C43">
        <v>-4</v>
      </c>
      <c r="G43">
        <v>36</v>
      </c>
      <c r="H43" s="2">
        <f t="shared" ref="H43:H62" si="43">($H$1+(C43/-40)*($H$3-$H$1))-$H$5+B43</f>
        <v>-4.5959999999999992</v>
      </c>
      <c r="I43">
        <f t="shared" si="1"/>
        <v>-4.2</v>
      </c>
      <c r="J43">
        <v>137.858</v>
      </c>
      <c r="K43">
        <v>36</v>
      </c>
      <c r="L43">
        <f t="shared" ref="L43" si="44">COUNT(H43:H45)</f>
        <v>3</v>
      </c>
      <c r="M43">
        <f t="shared" ref="M43" si="45">H43</f>
        <v>-4.5959999999999992</v>
      </c>
      <c r="N43">
        <f t="shared" ref="N43" si="46">H45</f>
        <v>0.4040000000000008</v>
      </c>
      <c r="O43">
        <f t="shared" ref="O43" si="47">I43</f>
        <v>-4.2</v>
      </c>
      <c r="P43" s="3">
        <v>15000</v>
      </c>
    </row>
    <row r="44" spans="2:23">
      <c r="B44">
        <v>5</v>
      </c>
      <c r="C44">
        <v>-4</v>
      </c>
      <c r="G44">
        <v>37</v>
      </c>
      <c r="H44" s="2">
        <f t="shared" si="43"/>
        <v>-2.0959999999999992</v>
      </c>
      <c r="I44">
        <f t="shared" si="1"/>
        <v>-4.2</v>
      </c>
      <c r="J44">
        <v>137.858</v>
      </c>
      <c r="K44">
        <v>37</v>
      </c>
    </row>
    <row r="45" spans="2:23">
      <c r="B45">
        <v>7.5</v>
      </c>
      <c r="C45">
        <v>-4</v>
      </c>
      <c r="G45">
        <v>38</v>
      </c>
      <c r="H45" s="2">
        <f t="shared" si="43"/>
        <v>0.4040000000000008</v>
      </c>
      <c r="I45">
        <f t="shared" si="1"/>
        <v>-4.2</v>
      </c>
      <c r="J45">
        <v>137.858</v>
      </c>
      <c r="K45">
        <v>38</v>
      </c>
    </row>
    <row r="46" spans="2:23">
      <c r="B46">
        <v>10</v>
      </c>
      <c r="C46">
        <v>-4</v>
      </c>
      <c r="G46">
        <v>39</v>
      </c>
      <c r="H46" s="2">
        <f t="shared" si="43"/>
        <v>2.9040000000000008</v>
      </c>
      <c r="I46">
        <f t="shared" si="1"/>
        <v>-4.2</v>
      </c>
      <c r="J46">
        <v>137.858</v>
      </c>
      <c r="K46">
        <v>39</v>
      </c>
      <c r="L46">
        <f t="shared" ref="L46" si="48">COUNT(H46:H47)</f>
        <v>2</v>
      </c>
      <c r="M46">
        <f t="shared" ref="M46" si="49">H46</f>
        <v>2.9040000000000008</v>
      </c>
      <c r="N46">
        <f t="shared" ref="N46" si="50">H47</f>
        <v>5.4040000000000008</v>
      </c>
      <c r="O46">
        <f t="shared" ref="O46" si="51">I46</f>
        <v>-4.2</v>
      </c>
      <c r="P46">
        <v>15000</v>
      </c>
    </row>
    <row r="47" spans="2:23">
      <c r="B47">
        <v>12.5</v>
      </c>
      <c r="C47">
        <v>-4</v>
      </c>
      <c r="G47">
        <v>40</v>
      </c>
      <c r="H47" s="2">
        <f t="shared" si="43"/>
        <v>5.4040000000000008</v>
      </c>
      <c r="I47">
        <f t="shared" si="1"/>
        <v>-4.2</v>
      </c>
      <c r="J47">
        <v>137.858</v>
      </c>
      <c r="K47">
        <v>40</v>
      </c>
    </row>
    <row r="48" spans="2:23">
      <c r="B48">
        <v>2.5</v>
      </c>
      <c r="C48">
        <v>-8</v>
      </c>
      <c r="G48">
        <v>41</v>
      </c>
      <c r="H48" s="2">
        <f t="shared" si="43"/>
        <v>-4.7419999999999991</v>
      </c>
      <c r="I48">
        <f t="shared" si="1"/>
        <v>-8.1999999999999993</v>
      </c>
      <c r="J48">
        <v>137.858</v>
      </c>
      <c r="K48">
        <v>41</v>
      </c>
      <c r="L48">
        <f t="shared" ref="L48" si="52">COUNT(H48:H50)</f>
        <v>3</v>
      </c>
      <c r="M48">
        <f t="shared" ref="M48" si="53">H48</f>
        <v>-4.7419999999999991</v>
      </c>
      <c r="N48">
        <f t="shared" ref="N48" si="54">H50</f>
        <v>0.2580000000000009</v>
      </c>
      <c r="O48">
        <f t="shared" ref="O48" si="55">I48</f>
        <v>-8.1999999999999993</v>
      </c>
      <c r="P48" s="3">
        <v>15000</v>
      </c>
    </row>
    <row r="49" spans="2:16">
      <c r="B49">
        <v>5</v>
      </c>
      <c r="C49">
        <v>-8</v>
      </c>
      <c r="G49">
        <v>42</v>
      </c>
      <c r="H49" s="2">
        <f t="shared" si="43"/>
        <v>-2.2419999999999991</v>
      </c>
      <c r="I49">
        <f t="shared" si="1"/>
        <v>-8.1999999999999993</v>
      </c>
      <c r="J49">
        <v>137.858</v>
      </c>
      <c r="K49">
        <v>42</v>
      </c>
    </row>
    <row r="50" spans="2:16">
      <c r="B50">
        <v>7.5</v>
      </c>
      <c r="C50">
        <v>-8</v>
      </c>
      <c r="G50">
        <v>43</v>
      </c>
      <c r="H50" s="2">
        <f t="shared" si="43"/>
        <v>0.2580000000000009</v>
      </c>
      <c r="I50">
        <f t="shared" si="1"/>
        <v>-8.1999999999999993</v>
      </c>
      <c r="J50">
        <v>137.858</v>
      </c>
      <c r="K50">
        <v>43</v>
      </c>
    </row>
    <row r="51" spans="2:16">
      <c r="B51">
        <v>10</v>
      </c>
      <c r="C51">
        <v>-8</v>
      </c>
      <c r="G51">
        <v>44</v>
      </c>
      <c r="H51" s="2">
        <f t="shared" si="43"/>
        <v>2.7580000000000009</v>
      </c>
      <c r="I51">
        <f t="shared" si="1"/>
        <v>-8.1999999999999993</v>
      </c>
      <c r="J51">
        <v>137.858</v>
      </c>
      <c r="K51">
        <v>44</v>
      </c>
      <c r="L51">
        <f t="shared" ref="L51" si="56">COUNT(H51:H52)</f>
        <v>2</v>
      </c>
      <c r="M51">
        <f t="shared" ref="M51" si="57">H51</f>
        <v>2.7580000000000009</v>
      </c>
      <c r="N51">
        <f t="shared" ref="N51" si="58">H52</f>
        <v>5.2580000000000009</v>
      </c>
      <c r="O51">
        <f t="shared" ref="O51" si="59">I51</f>
        <v>-8.1999999999999993</v>
      </c>
      <c r="P51">
        <v>15000</v>
      </c>
    </row>
    <row r="52" spans="2:16">
      <c r="B52">
        <v>12.5</v>
      </c>
      <c r="C52">
        <v>-8</v>
      </c>
      <c r="G52">
        <v>45</v>
      </c>
      <c r="H52" s="2">
        <f t="shared" si="43"/>
        <v>5.2580000000000009</v>
      </c>
      <c r="I52">
        <f t="shared" si="1"/>
        <v>-8.1999999999999993</v>
      </c>
      <c r="J52">
        <v>137.858</v>
      </c>
      <c r="K52">
        <v>45</v>
      </c>
    </row>
    <row r="53" spans="2:16">
      <c r="B53">
        <v>2.5</v>
      </c>
      <c r="C53">
        <v>-12</v>
      </c>
      <c r="G53">
        <v>46</v>
      </c>
      <c r="H53" s="2">
        <f t="shared" si="43"/>
        <v>-4.8879999999999999</v>
      </c>
      <c r="I53">
        <f t="shared" si="1"/>
        <v>-12.2</v>
      </c>
      <c r="J53">
        <v>137.858</v>
      </c>
      <c r="K53">
        <v>46</v>
      </c>
      <c r="L53">
        <f t="shared" ref="L53" si="60">COUNT(H53:H55)</f>
        <v>3</v>
      </c>
      <c r="M53">
        <f t="shared" ref="M53" si="61">H53</f>
        <v>-4.8879999999999999</v>
      </c>
      <c r="N53">
        <f t="shared" ref="N53" si="62">H55</f>
        <v>0.1120000000000001</v>
      </c>
      <c r="O53">
        <f t="shared" ref="O53" si="63">I53</f>
        <v>-12.2</v>
      </c>
      <c r="P53" s="3">
        <v>15000</v>
      </c>
    </row>
    <row r="54" spans="2:16">
      <c r="B54">
        <v>5</v>
      </c>
      <c r="C54">
        <v>-12</v>
      </c>
      <c r="G54">
        <v>47</v>
      </c>
      <c r="H54" s="2">
        <f t="shared" si="43"/>
        <v>-2.3879999999999999</v>
      </c>
      <c r="I54">
        <f t="shared" si="1"/>
        <v>-12.2</v>
      </c>
      <c r="J54">
        <v>137.858</v>
      </c>
      <c r="K54">
        <v>47</v>
      </c>
    </row>
    <row r="55" spans="2:16">
      <c r="B55">
        <v>7.5</v>
      </c>
      <c r="C55">
        <v>-12</v>
      </c>
      <c r="G55">
        <v>48</v>
      </c>
      <c r="H55" s="2">
        <f t="shared" si="43"/>
        <v>0.1120000000000001</v>
      </c>
      <c r="I55">
        <f t="shared" si="1"/>
        <v>-12.2</v>
      </c>
      <c r="J55">
        <v>137.858</v>
      </c>
      <c r="K55">
        <v>48</v>
      </c>
    </row>
    <row r="56" spans="2:16">
      <c r="B56">
        <v>10</v>
      </c>
      <c r="C56">
        <v>-12</v>
      </c>
      <c r="G56">
        <v>49</v>
      </c>
      <c r="H56" s="2">
        <f t="shared" si="43"/>
        <v>2.6120000000000001</v>
      </c>
      <c r="I56">
        <f t="shared" si="1"/>
        <v>-12.2</v>
      </c>
      <c r="J56">
        <v>137.858</v>
      </c>
      <c r="K56">
        <v>49</v>
      </c>
      <c r="L56">
        <f t="shared" ref="L56" si="64">COUNT(H56:H57)</f>
        <v>2</v>
      </c>
      <c r="M56">
        <f t="shared" ref="M56" si="65">H56</f>
        <v>2.6120000000000001</v>
      </c>
      <c r="N56">
        <f t="shared" ref="N56" si="66">H57</f>
        <v>5.1120000000000001</v>
      </c>
      <c r="O56">
        <f t="shared" ref="O56" si="67">I56</f>
        <v>-12.2</v>
      </c>
      <c r="P56">
        <v>15000</v>
      </c>
    </row>
    <row r="57" spans="2:16">
      <c r="B57">
        <v>12.5</v>
      </c>
      <c r="C57">
        <v>-12</v>
      </c>
      <c r="G57">
        <v>50</v>
      </c>
      <c r="H57" s="2">
        <f t="shared" si="43"/>
        <v>5.1120000000000001</v>
      </c>
      <c r="I57">
        <f t="shared" si="1"/>
        <v>-12.2</v>
      </c>
      <c r="J57">
        <v>137.858</v>
      </c>
      <c r="K57">
        <v>50</v>
      </c>
    </row>
    <row r="58" spans="2:16">
      <c r="B58">
        <v>2.5</v>
      </c>
      <c r="C58">
        <v>-16</v>
      </c>
      <c r="G58">
        <v>51</v>
      </c>
      <c r="H58" s="2">
        <f t="shared" si="43"/>
        <v>-5.0339999999999998</v>
      </c>
      <c r="I58">
        <f t="shared" si="1"/>
        <v>-16.2</v>
      </c>
      <c r="J58">
        <v>137.858</v>
      </c>
      <c r="K58">
        <v>51</v>
      </c>
      <c r="L58">
        <f t="shared" ref="L58" si="68">COUNT(H58:H60)</f>
        <v>3</v>
      </c>
      <c r="M58">
        <f t="shared" ref="M58" si="69">H58</f>
        <v>-5.0339999999999998</v>
      </c>
      <c r="N58">
        <f t="shared" ref="N58" si="70">H60</f>
        <v>-3.3999999999999808E-2</v>
      </c>
      <c r="O58">
        <f t="shared" ref="O58" si="71">I58</f>
        <v>-16.2</v>
      </c>
      <c r="P58" s="3">
        <v>15000</v>
      </c>
    </row>
    <row r="59" spans="2:16">
      <c r="B59">
        <v>5</v>
      </c>
      <c r="C59">
        <v>-16</v>
      </c>
      <c r="G59">
        <v>52</v>
      </c>
      <c r="H59" s="2">
        <f t="shared" si="43"/>
        <v>-2.5339999999999998</v>
      </c>
      <c r="I59">
        <f t="shared" si="1"/>
        <v>-16.2</v>
      </c>
      <c r="J59">
        <v>137.858</v>
      </c>
      <c r="K59">
        <v>52</v>
      </c>
    </row>
    <row r="60" spans="2:16">
      <c r="B60">
        <v>7.5</v>
      </c>
      <c r="C60">
        <v>-16</v>
      </c>
      <c r="G60">
        <v>53</v>
      </c>
      <c r="H60" s="2">
        <f t="shared" si="43"/>
        <v>-3.3999999999999808E-2</v>
      </c>
      <c r="I60">
        <f t="shared" si="1"/>
        <v>-16.2</v>
      </c>
      <c r="J60">
        <v>137.858</v>
      </c>
      <c r="K60">
        <v>53</v>
      </c>
    </row>
    <row r="61" spans="2:16">
      <c r="B61">
        <v>10</v>
      </c>
      <c r="C61">
        <v>-16</v>
      </c>
      <c r="G61">
        <v>54</v>
      </c>
      <c r="H61" s="2">
        <f t="shared" si="43"/>
        <v>2.4660000000000002</v>
      </c>
      <c r="I61">
        <f t="shared" si="1"/>
        <v>-16.2</v>
      </c>
      <c r="J61">
        <v>137.858</v>
      </c>
      <c r="K61">
        <v>54</v>
      </c>
      <c r="L61">
        <f t="shared" ref="L61" si="72">COUNT(H61:H62)</f>
        <v>2</v>
      </c>
      <c r="M61">
        <f t="shared" ref="M61" si="73">H61</f>
        <v>2.4660000000000002</v>
      </c>
      <c r="N61">
        <f t="shared" ref="N61" si="74">H62</f>
        <v>4.9660000000000002</v>
      </c>
      <c r="O61">
        <f t="shared" ref="O61" si="75">I61</f>
        <v>-16.2</v>
      </c>
      <c r="P61">
        <v>15000</v>
      </c>
    </row>
    <row r="62" spans="2:16">
      <c r="B62">
        <v>12.5</v>
      </c>
      <c r="C62">
        <v>-16</v>
      </c>
      <c r="G62">
        <v>55</v>
      </c>
      <c r="H62" s="2">
        <f t="shared" si="43"/>
        <v>4.9660000000000002</v>
      </c>
      <c r="I62">
        <f t="shared" si="1"/>
        <v>-16.2</v>
      </c>
      <c r="J62">
        <v>137.858</v>
      </c>
      <c r="K62">
        <v>55</v>
      </c>
    </row>
    <row r="63" spans="2:16">
      <c r="B63">
        <v>2.5</v>
      </c>
      <c r="C63">
        <v>-24</v>
      </c>
      <c r="G63">
        <v>56</v>
      </c>
      <c r="H63" s="2">
        <f>($H$1+(C63/-40)*($H$3-$H$1))-$H$5+B63</f>
        <v>-5.3259999999999996</v>
      </c>
      <c r="I63">
        <f t="shared" si="1"/>
        <v>-24.2</v>
      </c>
      <c r="J63">
        <v>137.858</v>
      </c>
      <c r="K63">
        <v>56</v>
      </c>
      <c r="L63">
        <f t="shared" ref="L63" si="76">COUNT(H63:H65)</f>
        <v>3</v>
      </c>
      <c r="M63">
        <f t="shared" ref="M63" si="77">H63</f>
        <v>-5.3259999999999996</v>
      </c>
      <c r="N63">
        <f t="shared" ref="N63" si="78">H65</f>
        <v>-0.32599999999999962</v>
      </c>
      <c r="O63">
        <f t="shared" ref="O63" si="79">I63</f>
        <v>-24.2</v>
      </c>
      <c r="P63" s="3">
        <v>15000</v>
      </c>
    </row>
    <row r="64" spans="2:16">
      <c r="B64">
        <v>5</v>
      </c>
      <c r="C64">
        <v>-24</v>
      </c>
      <c r="G64">
        <v>57</v>
      </c>
      <c r="H64" s="2">
        <f t="shared" ref="H64:H72" si="80">($H$1+(C64/-40)*($H$3-$H$1))-$H$5+B64</f>
        <v>-2.8259999999999996</v>
      </c>
      <c r="I64">
        <f t="shared" si="1"/>
        <v>-24.2</v>
      </c>
      <c r="J64">
        <v>137.858</v>
      </c>
      <c r="K64">
        <v>57</v>
      </c>
    </row>
    <row r="65" spans="2:16">
      <c r="B65">
        <v>7.5</v>
      </c>
      <c r="C65">
        <v>-24</v>
      </c>
      <c r="G65">
        <v>58</v>
      </c>
      <c r="H65" s="2">
        <f t="shared" si="80"/>
        <v>-0.32599999999999962</v>
      </c>
      <c r="I65">
        <f t="shared" si="1"/>
        <v>-24.2</v>
      </c>
      <c r="J65">
        <v>137.858</v>
      </c>
      <c r="K65">
        <v>58</v>
      </c>
    </row>
    <row r="66" spans="2:16">
      <c r="B66">
        <v>10</v>
      </c>
      <c r="C66">
        <v>-24</v>
      </c>
      <c r="G66">
        <v>59</v>
      </c>
      <c r="H66" s="2">
        <f t="shared" si="80"/>
        <v>2.1740000000000004</v>
      </c>
      <c r="I66">
        <f t="shared" si="1"/>
        <v>-24.2</v>
      </c>
      <c r="J66">
        <v>137.858</v>
      </c>
      <c r="K66">
        <v>59</v>
      </c>
      <c r="L66">
        <f t="shared" ref="L66" si="81">COUNT(H66:H67)</f>
        <v>2</v>
      </c>
      <c r="M66">
        <f t="shared" ref="M66" si="82">H66</f>
        <v>2.1740000000000004</v>
      </c>
      <c r="N66">
        <f t="shared" ref="N66" si="83">H67</f>
        <v>4.6740000000000004</v>
      </c>
      <c r="O66">
        <f t="shared" ref="O66" si="84">I66</f>
        <v>-24.2</v>
      </c>
      <c r="P66">
        <v>15000</v>
      </c>
    </row>
    <row r="67" spans="2:16">
      <c r="B67">
        <v>12.5</v>
      </c>
      <c r="C67">
        <v>-24</v>
      </c>
      <c r="G67">
        <v>60</v>
      </c>
      <c r="H67" s="2">
        <f t="shared" si="80"/>
        <v>4.6740000000000004</v>
      </c>
      <c r="I67">
        <f t="shared" si="1"/>
        <v>-24.2</v>
      </c>
      <c r="J67">
        <v>137.858</v>
      </c>
      <c r="K67">
        <v>60</v>
      </c>
    </row>
    <row r="68" spans="2:16">
      <c r="B68">
        <v>2.5</v>
      </c>
      <c r="C68">
        <v>-40</v>
      </c>
      <c r="G68">
        <v>61</v>
      </c>
      <c r="H68" s="2">
        <f t="shared" si="80"/>
        <v>-5.91</v>
      </c>
      <c r="I68">
        <f t="shared" si="1"/>
        <v>-40.200000000000003</v>
      </c>
      <c r="J68">
        <v>137.858</v>
      </c>
      <c r="K68">
        <v>61</v>
      </c>
      <c r="L68">
        <f t="shared" ref="L68" si="85">COUNT(H68:H70)</f>
        <v>3</v>
      </c>
      <c r="M68">
        <f t="shared" ref="M68" si="86">H68</f>
        <v>-5.91</v>
      </c>
      <c r="N68">
        <f t="shared" ref="N68" si="87">H70</f>
        <v>-0.91000000000000014</v>
      </c>
      <c r="O68">
        <f t="shared" ref="O68" si="88">I68</f>
        <v>-40.200000000000003</v>
      </c>
      <c r="P68" s="3">
        <v>15000</v>
      </c>
    </row>
    <row r="69" spans="2:16">
      <c r="B69">
        <v>5</v>
      </c>
      <c r="C69">
        <v>-40</v>
      </c>
      <c r="G69">
        <v>62</v>
      </c>
      <c r="H69" s="2">
        <f t="shared" si="80"/>
        <v>-3.41</v>
      </c>
      <c r="I69">
        <f t="shared" si="1"/>
        <v>-40.200000000000003</v>
      </c>
      <c r="J69">
        <v>137.858</v>
      </c>
      <c r="K69">
        <v>62</v>
      </c>
    </row>
    <row r="70" spans="2:16">
      <c r="B70">
        <v>7.5</v>
      </c>
      <c r="C70">
        <v>-40</v>
      </c>
      <c r="G70">
        <v>63</v>
      </c>
      <c r="H70" s="2">
        <f t="shared" si="80"/>
        <v>-0.91000000000000014</v>
      </c>
      <c r="I70">
        <f t="shared" si="1"/>
        <v>-40.200000000000003</v>
      </c>
      <c r="J70">
        <v>137.858</v>
      </c>
      <c r="K70">
        <v>63</v>
      </c>
    </row>
    <row r="71" spans="2:16">
      <c r="B71">
        <v>10</v>
      </c>
      <c r="C71">
        <v>-40</v>
      </c>
      <c r="G71">
        <v>64</v>
      </c>
      <c r="H71" s="2">
        <f t="shared" si="80"/>
        <v>1.5899999999999999</v>
      </c>
      <c r="I71">
        <f t="shared" si="1"/>
        <v>-40.200000000000003</v>
      </c>
      <c r="J71">
        <v>137.858</v>
      </c>
      <c r="K71">
        <v>64</v>
      </c>
      <c r="L71">
        <f t="shared" ref="L71" si="89">COUNT(H71:H72)</f>
        <v>2</v>
      </c>
      <c r="M71">
        <f t="shared" ref="M71" si="90">H71</f>
        <v>1.5899999999999999</v>
      </c>
      <c r="N71">
        <f t="shared" ref="N71" si="91">H72</f>
        <v>4.09</v>
      </c>
      <c r="O71">
        <f t="shared" ref="O71" si="92">I71</f>
        <v>-40.200000000000003</v>
      </c>
      <c r="P71">
        <v>15000</v>
      </c>
    </row>
    <row r="72" spans="2:16">
      <c r="B72">
        <v>12.5</v>
      </c>
      <c r="C72">
        <v>-40</v>
      </c>
      <c r="G72">
        <v>65</v>
      </c>
      <c r="H72" s="2">
        <f t="shared" si="80"/>
        <v>4.09</v>
      </c>
      <c r="I72">
        <f t="shared" si="1"/>
        <v>-40.200000000000003</v>
      </c>
      <c r="J72">
        <v>137.858</v>
      </c>
    </row>
    <row r="73" spans="2:16">
      <c r="H73" s="2"/>
    </row>
    <row r="74" spans="2:16">
      <c r="H74" s="2"/>
    </row>
    <row r="75" spans="2:16">
      <c r="H75" s="2"/>
    </row>
    <row r="76" spans="2:16">
      <c r="H76" s="2"/>
    </row>
    <row r="77" spans="2:16">
      <c r="H77" s="2"/>
    </row>
  </sheetData>
  <sortState ref="R8:W72">
    <sortCondition ref="S8:S72"/>
    <sortCondition ref="R8:R72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B1:S40"/>
  <sheetViews>
    <sheetView workbookViewId="0">
      <selection activeCell="D1" sqref="D1"/>
    </sheetView>
  </sheetViews>
  <sheetFormatPr baseColWidth="10" defaultColWidth="8.83203125" defaultRowHeight="14" x14ac:dyDescent="0"/>
  <sheetData>
    <row r="1" spans="2:19" ht="15">
      <c r="G1" s="6" t="s">
        <v>27</v>
      </c>
      <c r="H1" s="10" t="s">
        <v>28</v>
      </c>
      <c r="I1" s="10"/>
      <c r="J1" s="10" t="s">
        <v>29</v>
      </c>
      <c r="K1" s="10"/>
      <c r="L1" s="10" t="s">
        <v>30</v>
      </c>
      <c r="M1" s="10"/>
      <c r="N1" s="6" t="s">
        <v>31</v>
      </c>
      <c r="O1" s="10" t="s">
        <v>32</v>
      </c>
      <c r="P1" s="10"/>
      <c r="Q1" s="10" t="s">
        <v>33</v>
      </c>
      <c r="R1" s="10"/>
      <c r="S1" s="4" t="s">
        <v>69</v>
      </c>
    </row>
    <row r="2" spans="2:19" ht="15">
      <c r="C2" s="5" t="s">
        <v>1</v>
      </c>
      <c r="D2" s="5" t="s">
        <v>2</v>
      </c>
      <c r="G2" s="8"/>
      <c r="H2" s="8" t="s">
        <v>1</v>
      </c>
      <c r="I2" s="8" t="s">
        <v>2</v>
      </c>
      <c r="J2" s="8" t="s">
        <v>1</v>
      </c>
      <c r="K2" s="8" t="s">
        <v>2</v>
      </c>
      <c r="L2" s="8" t="s">
        <v>1</v>
      </c>
      <c r="M2" s="8" t="s">
        <v>2</v>
      </c>
      <c r="N2" s="8"/>
      <c r="O2" s="8" t="s">
        <v>1</v>
      </c>
      <c r="P2" s="8" t="s">
        <v>2</v>
      </c>
      <c r="Q2" s="8" t="s">
        <v>1</v>
      </c>
      <c r="R2" s="8" t="s">
        <v>2</v>
      </c>
    </row>
    <row r="3" spans="2:19">
      <c r="B3" t="s">
        <v>34</v>
      </c>
      <c r="C3">
        <v>6.327</v>
      </c>
      <c r="D3">
        <v>152.505</v>
      </c>
      <c r="G3">
        <v>14</v>
      </c>
      <c r="H3">
        <f>AVERAGE(C3:C4)</f>
        <v>6.1530000000000005</v>
      </c>
      <c r="I3">
        <f>AVERAGE(D3:D4)</f>
        <v>154.1215</v>
      </c>
      <c r="J3">
        <f>AVERAGE(C22:C23)</f>
        <v>-7.4824999999999999</v>
      </c>
      <c r="K3">
        <f>AVERAGE(D22:D23)</f>
        <v>152.75299999999999</v>
      </c>
      <c r="L3">
        <f>(J3-H3)/SQRT((J3-H3)^2+(K3-I3)^2)</f>
        <v>-0.99500136273561934</v>
      </c>
      <c r="M3">
        <f>(K3-I3)/SQRT((J3-H3)^2+(K3-I3)^2)</f>
        <v>-9.9861344644765981E-2</v>
      </c>
      <c r="N3">
        <v>0</v>
      </c>
      <c r="O3">
        <f>H3+(N3+2.5)*L3</f>
        <v>3.665496593160952</v>
      </c>
      <c r="P3">
        <f>I3+(N3+2.5)*M3</f>
        <v>153.87184663838809</v>
      </c>
      <c r="Q3">
        <f>H3+(N3+12.5)*L3</f>
        <v>-6.2845170341952414</v>
      </c>
      <c r="R3">
        <f>I3+(N3+12.5)*M3</f>
        <v>152.87323319194041</v>
      </c>
      <c r="S3">
        <v>250187</v>
      </c>
    </row>
    <row r="4" spans="2:19">
      <c r="B4" t="s">
        <v>35</v>
      </c>
      <c r="C4">
        <v>5.9790000000000001</v>
      </c>
      <c r="D4">
        <v>155.738</v>
      </c>
    </row>
    <row r="5" spans="2:19">
      <c r="B5" t="s">
        <v>36</v>
      </c>
      <c r="C5">
        <v>4.4820000000000002</v>
      </c>
      <c r="D5">
        <v>168.78800000000001</v>
      </c>
      <c r="G5">
        <v>13</v>
      </c>
      <c r="H5">
        <f>AVERAGE(C5:C6)</f>
        <v>4.2725</v>
      </c>
      <c r="I5">
        <f>AVERAGE(D5:D6)</f>
        <v>170.45050000000001</v>
      </c>
      <c r="J5">
        <f>AVERAGE(C24:C25)</f>
        <v>-9.3924999999999983</v>
      </c>
      <c r="K5">
        <f>AVERAGE(D24:D25)</f>
        <v>169.15049999999999</v>
      </c>
      <c r="L5">
        <f>(J5-H5)/SQRT((J5-H5)^2+(K5-I5)^2)</f>
        <v>-0.99550528982223818</v>
      </c>
      <c r="M5">
        <f>(K5-I5)/SQRT((J5-H5)^2+(K5-I5)^2)</f>
        <v>-9.4705955123960558E-2</v>
      </c>
      <c r="N5">
        <v>0</v>
      </c>
      <c r="O5">
        <f>H5+(N5+2.5)*L5</f>
        <v>1.7837367754444045</v>
      </c>
      <c r="P5">
        <f>I5+(N5+2.5)*M5</f>
        <v>170.21373511219011</v>
      </c>
      <c r="Q5">
        <f>H5+(N5+12.5)*L5</f>
        <v>-8.1713161227779771</v>
      </c>
      <c r="R5">
        <f>I5+(N5+12.5)*M5</f>
        <v>169.26667556095049</v>
      </c>
      <c r="S5">
        <v>250188</v>
      </c>
    </row>
    <row r="6" spans="2:19">
      <c r="B6" t="s">
        <v>37</v>
      </c>
      <c r="C6">
        <v>4.0629999999999997</v>
      </c>
      <c r="D6">
        <v>172.113</v>
      </c>
    </row>
    <row r="7" spans="2:19">
      <c r="B7" t="s">
        <v>38</v>
      </c>
      <c r="C7">
        <v>3.5609999999999999</v>
      </c>
      <c r="D7">
        <v>178.68199999999999</v>
      </c>
      <c r="G7">
        <v>12</v>
      </c>
      <c r="H7">
        <f t="shared" ref="H7:H16" si="0">AVERAGE(C7:C8)</f>
        <v>3.3685</v>
      </c>
      <c r="I7">
        <f t="shared" ref="I7:I16" si="1">AVERAGE(D7:D8)</f>
        <v>180.32650000000001</v>
      </c>
      <c r="J7">
        <f t="shared" ref="J7:J16" si="2">AVERAGE(C26:C27)</f>
        <v>-10.404499999999999</v>
      </c>
      <c r="K7">
        <f t="shared" ref="K7:K16" si="3">AVERAGE(D26:D27)</f>
        <v>178.98050000000001</v>
      </c>
      <c r="L7">
        <f>(J7-H7)/SQRT((J7-H7)^2+(K7-I7)^2)</f>
        <v>-0.99525860958201307</v>
      </c>
      <c r="M7">
        <f>(K7-I7)/SQRT((J7-H7)^2+(K7-I7)^2)</f>
        <v>-9.7264073803629808E-2</v>
      </c>
      <c r="N7">
        <v>0</v>
      </c>
      <c r="O7">
        <f>H7+(N7+2.5)*L7</f>
        <v>0.88035347604496739</v>
      </c>
      <c r="P7">
        <f>I7+(N7+2.5)*M7</f>
        <v>180.08333981549094</v>
      </c>
      <c r="Q7">
        <f>H7+(N7+12.5)*L7</f>
        <v>-9.0722326197751642</v>
      </c>
      <c r="R7">
        <f>I7+(N7+12.5)*M7</f>
        <v>179.11069907745463</v>
      </c>
      <c r="S7">
        <v>250189</v>
      </c>
    </row>
    <row r="8" spans="2:19">
      <c r="B8" t="s">
        <v>39</v>
      </c>
      <c r="C8">
        <v>3.1760000000000002</v>
      </c>
      <c r="D8">
        <v>181.971</v>
      </c>
      <c r="G8">
        <v>11</v>
      </c>
      <c r="H8">
        <f t="shared" si="0"/>
        <v>2.9830000000000001</v>
      </c>
      <c r="I8">
        <f t="shared" si="1"/>
        <v>183.583</v>
      </c>
      <c r="J8">
        <f t="shared" si="2"/>
        <v>-10.611999999999998</v>
      </c>
      <c r="K8">
        <f t="shared" si="3"/>
        <v>182.24400000000003</v>
      </c>
      <c r="L8">
        <f t="shared" ref="L8:L16" si="4">(J8-H8)/SQRT((J8-H8)^2+(K8-I8)^2)</f>
        <v>-0.99518465975553216</v>
      </c>
      <c r="M8">
        <f t="shared" ref="M8:M16" si="5">(K8-I8)/SQRT((J8-H8)^2+(K8-I8)^2)</f>
        <v>-9.8017819743481283E-2</v>
      </c>
      <c r="N8">
        <v>0</v>
      </c>
      <c r="O8">
        <f t="shared" ref="O8:O16" si="6">H8+(N8+2.5)*L8</f>
        <v>0.49503835061116952</v>
      </c>
      <c r="P8">
        <f t="shared" ref="P8:P16" si="7">I8+(N8+2.5)*M8</f>
        <v>183.33795545064129</v>
      </c>
      <c r="Q8">
        <f t="shared" ref="Q8:Q16" si="8">H8+(N8+12.5)*L8</f>
        <v>-9.456808246944151</v>
      </c>
      <c r="R8">
        <f t="shared" ref="R8:R16" si="9">I8+(N8+12.5)*M8</f>
        <v>182.35777725320648</v>
      </c>
      <c r="S8">
        <v>250190</v>
      </c>
    </row>
    <row r="9" spans="2:19">
      <c r="B9" t="s">
        <v>40</v>
      </c>
      <c r="C9">
        <v>2.79</v>
      </c>
      <c r="D9">
        <v>185.19499999999999</v>
      </c>
      <c r="G9">
        <v>10</v>
      </c>
      <c r="H9">
        <f t="shared" si="0"/>
        <v>2.823</v>
      </c>
      <c r="I9">
        <f t="shared" si="1"/>
        <v>186.83499999999998</v>
      </c>
      <c r="J9">
        <f t="shared" si="2"/>
        <v>-10.832999999999998</v>
      </c>
      <c r="K9">
        <f t="shared" si="3"/>
        <v>185.54349999999999</v>
      </c>
      <c r="L9">
        <f t="shared" si="4"/>
        <v>-0.99555767457391109</v>
      </c>
      <c r="M9">
        <f t="shared" si="5"/>
        <v>-9.4153686050980623E-2</v>
      </c>
      <c r="N9">
        <v>0.13</v>
      </c>
      <c r="O9">
        <f t="shared" si="6"/>
        <v>0.20468331587061384</v>
      </c>
      <c r="P9">
        <f t="shared" si="7"/>
        <v>186.58737580568589</v>
      </c>
      <c r="Q9">
        <f t="shared" si="8"/>
        <v>-9.7508934298684977</v>
      </c>
      <c r="R9">
        <f t="shared" si="9"/>
        <v>185.64583894517608</v>
      </c>
      <c r="S9">
        <v>250191</v>
      </c>
    </row>
    <row r="10" spans="2:19">
      <c r="B10" t="s">
        <v>41</v>
      </c>
      <c r="C10">
        <v>2.8559999999999999</v>
      </c>
      <c r="D10">
        <v>188.47499999999999</v>
      </c>
      <c r="G10">
        <v>9</v>
      </c>
      <c r="H10">
        <f t="shared" si="0"/>
        <v>2.8559999999999999</v>
      </c>
      <c r="I10">
        <f t="shared" si="1"/>
        <v>190.17349999999999</v>
      </c>
      <c r="J10">
        <f t="shared" si="2"/>
        <v>-11.201000000000001</v>
      </c>
      <c r="K10">
        <f t="shared" si="3"/>
        <v>188.87200000000001</v>
      </c>
      <c r="L10">
        <f t="shared" si="4"/>
        <v>-0.99574115575582212</v>
      </c>
      <c r="M10">
        <f t="shared" si="5"/>
        <v>-9.219300805407829E-2</v>
      </c>
      <c r="N10">
        <v>0.5</v>
      </c>
      <c r="O10">
        <f t="shared" si="6"/>
        <v>-0.13122346726746636</v>
      </c>
      <c r="P10">
        <f t="shared" si="7"/>
        <v>189.89692097583776</v>
      </c>
      <c r="Q10">
        <f t="shared" si="8"/>
        <v>-10.088635024825688</v>
      </c>
      <c r="R10">
        <f t="shared" si="9"/>
        <v>188.97499089529697</v>
      </c>
      <c r="S10">
        <v>250192</v>
      </c>
    </row>
    <row r="11" spans="2:19">
      <c r="B11" t="s">
        <v>42</v>
      </c>
      <c r="C11">
        <v>2.8559999999999999</v>
      </c>
      <c r="D11">
        <v>191.87200000000001</v>
      </c>
      <c r="G11">
        <v>8</v>
      </c>
      <c r="H11">
        <f t="shared" si="0"/>
        <v>2.7484999999999999</v>
      </c>
      <c r="I11">
        <f t="shared" si="1"/>
        <v>193.506</v>
      </c>
      <c r="J11">
        <f t="shared" si="2"/>
        <v>-11.574</v>
      </c>
      <c r="K11">
        <f t="shared" si="3"/>
        <v>192.12549999999999</v>
      </c>
      <c r="L11">
        <f t="shared" si="4"/>
        <v>-0.99538691038009841</v>
      </c>
      <c r="M11">
        <f t="shared" si="5"/>
        <v>-9.5942163014818491E-2</v>
      </c>
      <c r="N11">
        <v>0.75</v>
      </c>
      <c r="O11">
        <f t="shared" si="6"/>
        <v>-0.48650745873531998</v>
      </c>
      <c r="P11">
        <f t="shared" si="7"/>
        <v>193.19418797020185</v>
      </c>
      <c r="Q11">
        <f t="shared" si="8"/>
        <v>-10.440376562536304</v>
      </c>
      <c r="R11">
        <f t="shared" si="9"/>
        <v>192.23476634005365</v>
      </c>
      <c r="S11">
        <v>250193</v>
      </c>
    </row>
    <row r="12" spans="2:19">
      <c r="B12" t="s">
        <v>43</v>
      </c>
      <c r="C12">
        <v>2.641</v>
      </c>
      <c r="D12">
        <v>195.14</v>
      </c>
      <c r="G12">
        <v>1</v>
      </c>
      <c r="H12">
        <f t="shared" si="0"/>
        <v>2.5514999999999999</v>
      </c>
      <c r="I12">
        <f t="shared" si="1"/>
        <v>196.82299999999998</v>
      </c>
      <c r="J12">
        <f t="shared" si="2"/>
        <v>-11.8565</v>
      </c>
      <c r="K12">
        <f t="shared" si="3"/>
        <v>195.90350000000001</v>
      </c>
      <c r="L12">
        <f t="shared" si="4"/>
        <v>-0.99796978544582604</v>
      </c>
      <c r="M12">
        <f t="shared" si="5"/>
        <v>-6.3689146149181558E-2</v>
      </c>
      <c r="N12">
        <v>0.85</v>
      </c>
      <c r="O12">
        <f t="shared" si="6"/>
        <v>-0.79169878124351722</v>
      </c>
      <c r="P12">
        <f t="shared" si="7"/>
        <v>196.60964136040022</v>
      </c>
      <c r="Q12">
        <f t="shared" si="8"/>
        <v>-10.771396635701777</v>
      </c>
      <c r="R12">
        <f t="shared" si="9"/>
        <v>195.9727498989084</v>
      </c>
      <c r="S12">
        <v>250194</v>
      </c>
    </row>
    <row r="13" spans="2:19">
      <c r="B13" t="s">
        <v>44</v>
      </c>
      <c r="C13">
        <v>2.4620000000000002</v>
      </c>
      <c r="D13">
        <v>198.506</v>
      </c>
      <c r="G13">
        <v>2</v>
      </c>
      <c r="H13">
        <f t="shared" si="0"/>
        <v>2.2130000000000001</v>
      </c>
      <c r="I13">
        <f t="shared" si="1"/>
        <v>200.203</v>
      </c>
      <c r="J13">
        <f t="shared" si="2"/>
        <v>-11.988499999999998</v>
      </c>
      <c r="K13">
        <f t="shared" si="3"/>
        <v>199.72750000000002</v>
      </c>
      <c r="L13">
        <f t="shared" si="4"/>
        <v>-0.99943993601999848</v>
      </c>
      <c r="M13">
        <f t="shared" si="5"/>
        <v>-3.3463626347744378E-2</v>
      </c>
      <c r="N13">
        <v>0.5</v>
      </c>
      <c r="O13">
        <f t="shared" si="6"/>
        <v>-0.78531980805999524</v>
      </c>
      <c r="P13">
        <f t="shared" si="7"/>
        <v>200.10260912095677</v>
      </c>
      <c r="Q13">
        <f t="shared" si="8"/>
        <v>-10.77971916825998</v>
      </c>
      <c r="R13">
        <f t="shared" si="9"/>
        <v>199.76797285747932</v>
      </c>
      <c r="S13">
        <v>250195</v>
      </c>
    </row>
    <row r="14" spans="2:19">
      <c r="B14" t="s">
        <v>45</v>
      </c>
      <c r="C14">
        <v>1.964</v>
      </c>
      <c r="D14">
        <v>201.9</v>
      </c>
      <c r="G14">
        <v>3</v>
      </c>
      <c r="H14">
        <f t="shared" si="0"/>
        <v>1.7444999999999999</v>
      </c>
      <c r="I14">
        <f t="shared" si="1"/>
        <v>203.50299999999999</v>
      </c>
      <c r="J14">
        <f t="shared" si="2"/>
        <v>-12.105</v>
      </c>
      <c r="K14">
        <f t="shared" si="3"/>
        <v>203.02600000000001</v>
      </c>
      <c r="L14">
        <f t="shared" si="4"/>
        <v>-0.99940741261288024</v>
      </c>
      <c r="M14">
        <f t="shared" si="5"/>
        <v>-3.4421266891679791E-2</v>
      </c>
      <c r="N14">
        <v>0.25</v>
      </c>
      <c r="O14">
        <f t="shared" si="6"/>
        <v>-1.0038703846854209</v>
      </c>
      <c r="P14">
        <f t="shared" si="7"/>
        <v>203.40834151604787</v>
      </c>
      <c r="Q14">
        <f t="shared" si="8"/>
        <v>-10.997944510814223</v>
      </c>
      <c r="R14">
        <f t="shared" si="9"/>
        <v>203.06412884713106</v>
      </c>
      <c r="S14">
        <v>250196</v>
      </c>
    </row>
    <row r="15" spans="2:19">
      <c r="B15" t="s">
        <v>46</v>
      </c>
      <c r="C15">
        <v>1.5249999999999999</v>
      </c>
      <c r="D15">
        <v>205.10599999999999</v>
      </c>
      <c r="G15">
        <v>4</v>
      </c>
      <c r="H15">
        <f t="shared" si="0"/>
        <v>1.4624999999999999</v>
      </c>
      <c r="I15">
        <f t="shared" si="1"/>
        <v>206.75749999999999</v>
      </c>
      <c r="J15">
        <f t="shared" si="2"/>
        <v>-12.227499999999999</v>
      </c>
      <c r="K15">
        <f t="shared" si="3"/>
        <v>206.34949999999998</v>
      </c>
      <c r="L15">
        <f t="shared" si="4"/>
        <v>-0.99955619290087327</v>
      </c>
      <c r="M15">
        <f t="shared" si="5"/>
        <v>-2.9789549065271859E-2</v>
      </c>
      <c r="N15">
        <v>0</v>
      </c>
      <c r="O15">
        <f t="shared" si="6"/>
        <v>-1.0363904822521834</v>
      </c>
      <c r="P15">
        <f t="shared" si="7"/>
        <v>206.6830261273368</v>
      </c>
      <c r="Q15">
        <f t="shared" si="8"/>
        <v>-11.031952411260916</v>
      </c>
      <c r="R15">
        <f t="shared" si="9"/>
        <v>206.3851306366841</v>
      </c>
      <c r="S15">
        <v>250197</v>
      </c>
    </row>
    <row r="16" spans="2:19">
      <c r="B16" t="s">
        <v>47</v>
      </c>
      <c r="C16">
        <v>1.4</v>
      </c>
      <c r="D16">
        <v>208.40899999999999</v>
      </c>
      <c r="G16">
        <v>5</v>
      </c>
      <c r="H16">
        <f t="shared" si="0"/>
        <v>1.4</v>
      </c>
      <c r="I16">
        <f t="shared" si="1"/>
        <v>210.07150000000001</v>
      </c>
      <c r="J16">
        <f t="shared" si="2"/>
        <v>-12.288</v>
      </c>
      <c r="K16">
        <f t="shared" si="3"/>
        <v>209.649</v>
      </c>
      <c r="L16">
        <f t="shared" si="4"/>
        <v>-0.99952397118016079</v>
      </c>
      <c r="M16">
        <f t="shared" si="5"/>
        <v>-3.085175904614491E-2</v>
      </c>
      <c r="N16">
        <v>0</v>
      </c>
      <c r="O16">
        <f t="shared" si="6"/>
        <v>-1.098809927950402</v>
      </c>
      <c r="P16">
        <f t="shared" si="7"/>
        <v>209.99437060238466</v>
      </c>
      <c r="Q16">
        <f t="shared" si="8"/>
        <v>-11.09404963975201</v>
      </c>
      <c r="R16">
        <f t="shared" si="9"/>
        <v>209.6858530119232</v>
      </c>
      <c r="S16">
        <v>250198</v>
      </c>
    </row>
    <row r="17" spans="2:19">
      <c r="B17" t="s">
        <v>48</v>
      </c>
      <c r="C17">
        <v>1.4</v>
      </c>
      <c r="D17">
        <v>211.73400000000001</v>
      </c>
    </row>
    <row r="18" spans="2:19">
      <c r="B18" t="s">
        <v>49</v>
      </c>
      <c r="C18">
        <v>1.2969999999999999</v>
      </c>
      <c r="D18">
        <v>218.28800000000001</v>
      </c>
      <c r="G18">
        <v>6</v>
      </c>
      <c r="H18">
        <f>AVERAGE(C18:C19)</f>
        <v>1.1684999999999999</v>
      </c>
      <c r="I18">
        <f>AVERAGE(D18:D19)</f>
        <v>219.911</v>
      </c>
      <c r="J18">
        <f>AVERAGE(C37:C38)</f>
        <v>-12.526499999999999</v>
      </c>
      <c r="K18">
        <f>AVERAGE(D37:D38)</f>
        <v>219.529</v>
      </c>
      <c r="L18">
        <f t="shared" ref="L18:L20" si="10">(J18-H18)/SQRT((J18-H18)^2+(K18-I18)^2)</f>
        <v>-0.9996112062068917</v>
      </c>
      <c r="M18">
        <f t="shared" ref="M18:M20" si="11">(K18-I18)/SQRT((J18-H18)^2+(K18-I18)^2)</f>
        <v>-2.7882546971233126E-2</v>
      </c>
      <c r="N18">
        <v>0</v>
      </c>
      <c r="O18">
        <f t="shared" ref="O18" si="12">H18+(N18+2.5)*L18</f>
        <v>-1.3305280155172294</v>
      </c>
      <c r="P18">
        <f t="shared" ref="P18" si="13">I18+(N18+2.5)*M18</f>
        <v>219.8412936325719</v>
      </c>
      <c r="Q18">
        <f t="shared" ref="Q18" si="14">H18+(N18+12.5)*L18</f>
        <v>-11.326640077586147</v>
      </c>
      <c r="R18">
        <f t="shared" ref="R18" si="15">I18+(N18+12.5)*M18</f>
        <v>219.56246816285957</v>
      </c>
      <c r="S18">
        <v>250199</v>
      </c>
    </row>
    <row r="19" spans="2:19">
      <c r="B19" t="s">
        <v>50</v>
      </c>
      <c r="C19">
        <v>1.04</v>
      </c>
      <c r="D19">
        <v>221.53399999999999</v>
      </c>
    </row>
    <row r="20" spans="2:19">
      <c r="B20" t="s">
        <v>51</v>
      </c>
      <c r="C20">
        <v>0.84899999999999998</v>
      </c>
      <c r="D20">
        <v>234.69300000000001</v>
      </c>
      <c r="G20">
        <v>7</v>
      </c>
      <c r="H20">
        <f>AVERAGE(C20:C21)</f>
        <v>0.84899999999999998</v>
      </c>
      <c r="I20">
        <f>AVERAGE(D20:D21)</f>
        <v>236.3725</v>
      </c>
      <c r="J20">
        <f>AVERAGE(C39:C40)</f>
        <v>-12.785</v>
      </c>
      <c r="K20">
        <f>AVERAGE(D39:D40)</f>
        <v>236.26650000000001</v>
      </c>
      <c r="L20">
        <f t="shared" si="10"/>
        <v>-0.99996977853816438</v>
      </c>
      <c r="M20">
        <f t="shared" si="11"/>
        <v>-7.7744459824732265E-3</v>
      </c>
      <c r="N20">
        <v>0</v>
      </c>
      <c r="O20">
        <f t="shared" ref="O20" si="16">H20+(N20+2.5)*L20</f>
        <v>-1.6509244463454109</v>
      </c>
      <c r="P20">
        <f t="shared" ref="P20" si="17">I20+(N20+2.5)*M20</f>
        <v>236.35306388504381</v>
      </c>
      <c r="Q20">
        <f t="shared" ref="Q20" si="18">H20+(N20+12.5)*L20</f>
        <v>-11.650622231727054</v>
      </c>
      <c r="R20">
        <f t="shared" ref="R20" si="19">I20+(N20+12.5)*M20</f>
        <v>236.2753194252191</v>
      </c>
      <c r="S20">
        <v>250200</v>
      </c>
    </row>
    <row r="21" spans="2:19">
      <c r="B21" t="s">
        <v>52</v>
      </c>
      <c r="C21">
        <v>0.84899999999999998</v>
      </c>
      <c r="D21">
        <v>238.05199999999999</v>
      </c>
    </row>
    <row r="22" spans="2:19">
      <c r="B22" t="s">
        <v>53</v>
      </c>
      <c r="C22">
        <v>-7.3369999999999997</v>
      </c>
      <c r="D22">
        <v>151.102</v>
      </c>
    </row>
    <row r="23" spans="2:19">
      <c r="B23" t="s">
        <v>54</v>
      </c>
      <c r="C23">
        <v>-7.6280000000000001</v>
      </c>
      <c r="D23">
        <v>154.404</v>
      </c>
    </row>
    <row r="24" spans="2:19">
      <c r="B24" t="s">
        <v>55</v>
      </c>
      <c r="C24">
        <v>-9.1809999999999992</v>
      </c>
      <c r="D24">
        <v>167.517</v>
      </c>
    </row>
    <row r="25" spans="2:19">
      <c r="B25" t="s">
        <v>56</v>
      </c>
      <c r="C25">
        <v>-9.6039999999999992</v>
      </c>
      <c r="D25">
        <v>170.78399999999999</v>
      </c>
    </row>
    <row r="26" spans="2:19">
      <c r="B26" t="s">
        <v>0</v>
      </c>
      <c r="C26">
        <v>-10.218</v>
      </c>
      <c r="D26">
        <v>177.339</v>
      </c>
    </row>
    <row r="27" spans="2:19">
      <c r="B27" t="s">
        <v>1</v>
      </c>
      <c r="C27">
        <v>-10.590999999999999</v>
      </c>
      <c r="D27">
        <v>180.62200000000001</v>
      </c>
    </row>
    <row r="28" spans="2:19">
      <c r="B28" t="s">
        <v>2</v>
      </c>
      <c r="C28">
        <v>-10.632999999999999</v>
      </c>
      <c r="D28">
        <v>183.86600000000001</v>
      </c>
    </row>
    <row r="29" spans="2:19">
      <c r="B29" t="s">
        <v>57</v>
      </c>
      <c r="C29">
        <v>-11.032999999999999</v>
      </c>
      <c r="D29">
        <v>187.221</v>
      </c>
    </row>
    <row r="30" spans="2:19">
      <c r="B30" t="s">
        <v>58</v>
      </c>
      <c r="C30">
        <v>-11.369</v>
      </c>
      <c r="D30">
        <v>190.523</v>
      </c>
    </row>
    <row r="31" spans="2:19">
      <c r="B31" t="s">
        <v>59</v>
      </c>
      <c r="C31">
        <v>-11.779</v>
      </c>
      <c r="D31">
        <v>193.72800000000001</v>
      </c>
    </row>
    <row r="32" spans="2:19">
      <c r="B32" t="s">
        <v>60</v>
      </c>
      <c r="C32">
        <v>-11.933999999999999</v>
      </c>
      <c r="D32">
        <v>198.07900000000001</v>
      </c>
    </row>
    <row r="33" spans="2:4">
      <c r="B33" t="s">
        <v>61</v>
      </c>
      <c r="C33">
        <v>-12.042999999999999</v>
      </c>
      <c r="D33">
        <v>201.376</v>
      </c>
    </row>
    <row r="34" spans="2:4">
      <c r="B34" t="s">
        <v>62</v>
      </c>
      <c r="C34">
        <v>-12.167</v>
      </c>
      <c r="D34">
        <v>204.67599999999999</v>
      </c>
    </row>
    <row r="35" spans="2:4">
      <c r="B35" t="s">
        <v>63</v>
      </c>
      <c r="C35">
        <v>-12.288</v>
      </c>
      <c r="D35">
        <v>208.023</v>
      </c>
    </row>
    <row r="36" spans="2:4">
      <c r="B36" t="s">
        <v>64</v>
      </c>
      <c r="C36">
        <v>-12.288</v>
      </c>
      <c r="D36">
        <v>211.27500000000001</v>
      </c>
    </row>
    <row r="37" spans="2:4">
      <c r="B37" t="s">
        <v>65</v>
      </c>
      <c r="C37">
        <v>-12.481999999999999</v>
      </c>
      <c r="D37">
        <v>217.87</v>
      </c>
    </row>
    <row r="38" spans="2:4">
      <c r="B38" t="s">
        <v>66</v>
      </c>
      <c r="C38">
        <v>-12.571</v>
      </c>
      <c r="D38">
        <v>221.18799999999999</v>
      </c>
    </row>
    <row r="39" spans="2:4">
      <c r="B39" t="s">
        <v>67</v>
      </c>
      <c r="C39">
        <v>-12.82</v>
      </c>
      <c r="D39">
        <v>234.821</v>
      </c>
    </row>
    <row r="40" spans="2:4">
      <c r="B40" t="s">
        <v>68</v>
      </c>
      <c r="C40">
        <v>-12.75</v>
      </c>
      <c r="D40">
        <v>237.71199999999999</v>
      </c>
    </row>
  </sheetData>
  <mergeCells count="5">
    <mergeCell ref="H1:I1"/>
    <mergeCell ref="J1:K1"/>
    <mergeCell ref="L1:M1"/>
    <mergeCell ref="O1:P1"/>
    <mergeCell ref="Q1:R1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 enableFormatConditionsCalculation="0"/>
  <dimension ref="B1:T39"/>
  <sheetViews>
    <sheetView tabSelected="1" workbookViewId="0">
      <selection activeCell="T6" sqref="T6"/>
    </sheetView>
  </sheetViews>
  <sheetFormatPr baseColWidth="10" defaultColWidth="8.83203125" defaultRowHeight="14" x14ac:dyDescent="0"/>
  <sheetData>
    <row r="1" spans="2:20" ht="15">
      <c r="C1" s="5" t="s">
        <v>1</v>
      </c>
      <c r="D1" s="5" t="s">
        <v>2</v>
      </c>
      <c r="G1" s="7" t="s">
        <v>27</v>
      </c>
      <c r="H1" s="10" t="s">
        <v>28</v>
      </c>
      <c r="I1" s="10"/>
      <c r="J1" s="10" t="s">
        <v>29</v>
      </c>
      <c r="K1" s="10"/>
      <c r="L1" s="10" t="s">
        <v>30</v>
      </c>
      <c r="M1" s="10"/>
      <c r="N1" s="7" t="s">
        <v>31</v>
      </c>
      <c r="O1" s="10" t="s">
        <v>32</v>
      </c>
      <c r="P1" s="10"/>
      <c r="Q1" s="10" t="s">
        <v>33</v>
      </c>
      <c r="R1" s="10"/>
      <c r="S1" s="4" t="s">
        <v>69</v>
      </c>
    </row>
    <row r="2" spans="2:20" ht="15">
      <c r="B2" t="s">
        <v>34</v>
      </c>
      <c r="C2">
        <v>9.4239999999999995</v>
      </c>
      <c r="D2">
        <v>156.44999999999999</v>
      </c>
      <c r="G2" s="8"/>
      <c r="H2" s="8" t="s">
        <v>1</v>
      </c>
      <c r="I2" s="8" t="s">
        <v>2</v>
      </c>
      <c r="J2" s="8" t="s">
        <v>1</v>
      </c>
      <c r="K2" s="8" t="s">
        <v>2</v>
      </c>
      <c r="L2" s="8" t="s">
        <v>1</v>
      </c>
      <c r="M2" s="8" t="s">
        <v>2</v>
      </c>
      <c r="N2" s="8"/>
      <c r="O2" s="8" t="s">
        <v>1</v>
      </c>
      <c r="P2" s="8" t="s">
        <v>2</v>
      </c>
      <c r="Q2" s="8" t="s">
        <v>1</v>
      </c>
      <c r="R2" s="8" t="s">
        <v>2</v>
      </c>
    </row>
    <row r="3" spans="2:20">
      <c r="B3" t="s">
        <v>35</v>
      </c>
      <c r="C3">
        <v>8.9879999999999995</v>
      </c>
      <c r="D3">
        <v>159.83000000000001</v>
      </c>
      <c r="G3">
        <v>14</v>
      </c>
      <c r="H3">
        <f>AVERAGE(C2:C3)</f>
        <v>9.2059999999999995</v>
      </c>
      <c r="I3">
        <f>AVERAGE(D2:D3)</f>
        <v>158.13999999999999</v>
      </c>
      <c r="J3">
        <f>AVERAGE(C21:C22)</f>
        <v>-4.5774999999999997</v>
      </c>
      <c r="K3">
        <f>AVERAGE(D21:D22)</f>
        <v>156.97450000000001</v>
      </c>
      <c r="L3">
        <f>(J3-H3)/SQRT((J3-H3)^2+(K3-I3)^2)</f>
        <v>-0.9964440615519039</v>
      </c>
      <c r="M3">
        <f>(K3-I3)/SQRT((J3-H3)^2+(K3-I3)^2)</f>
        <v>-8.4256941541605859E-2</v>
      </c>
      <c r="N3">
        <v>0</v>
      </c>
      <c r="O3">
        <f>H3+(N3+2.5)*L3</f>
        <v>6.71488984612024</v>
      </c>
      <c r="P3">
        <f>I3+(N3+2.5)*M3</f>
        <v>157.92935764614597</v>
      </c>
      <c r="Q3">
        <f>H3+(N3+12.5)*L3</f>
        <v>-3.2495507693987999</v>
      </c>
      <c r="R3">
        <f>I3+(N3+12.5)*M3</f>
        <v>157.08678823072992</v>
      </c>
    </row>
    <row r="4" spans="2:20">
      <c r="B4" t="s">
        <v>36</v>
      </c>
      <c r="C4">
        <v>7.84</v>
      </c>
      <c r="D4">
        <v>169.61099999999999</v>
      </c>
    </row>
    <row r="5" spans="2:20">
      <c r="B5" t="s">
        <v>37</v>
      </c>
      <c r="C5">
        <v>7.5910000000000002</v>
      </c>
      <c r="D5">
        <v>172.863</v>
      </c>
      <c r="G5">
        <v>13</v>
      </c>
      <c r="H5">
        <f>AVERAGE(C4:C5)</f>
        <v>7.7155000000000005</v>
      </c>
      <c r="I5">
        <f>AVERAGE(D4:D5)</f>
        <v>171.23699999999999</v>
      </c>
      <c r="J5">
        <f>AVERAGE(C23:C24)</f>
        <v>-6.2229999999999999</v>
      </c>
      <c r="K5">
        <f>AVERAGE(D23:D24)</f>
        <v>170.06200000000001</v>
      </c>
      <c r="L5">
        <f>(J5-H5)/SQRT((J5-H5)^2+(K5-I5)^2)</f>
        <v>-0.99646567491589388</v>
      </c>
      <c r="M5">
        <f>(K5-I5)/SQRT((J5-H5)^2+(K5-I5)^2)</f>
        <v>-8.4000944723331653E-2</v>
      </c>
      <c r="N5">
        <v>0</v>
      </c>
      <c r="O5">
        <f>H5+(N5+2.5)*L5</f>
        <v>5.2243358127102653</v>
      </c>
      <c r="P5">
        <f>I5+(N5+2.5)*M5</f>
        <v>171.02699763819166</v>
      </c>
      <c r="Q5">
        <f>H5+(N5+12.5)*L5</f>
        <v>-4.7403209364486738</v>
      </c>
      <c r="R5">
        <f>I5+(N5+12.5)*M5</f>
        <v>170.18698819095835</v>
      </c>
      <c r="T5">
        <f>D11-I12</f>
        <v>-1.3205000000000098</v>
      </c>
    </row>
    <row r="6" spans="2:20">
      <c r="B6" t="s">
        <v>38</v>
      </c>
      <c r="C6">
        <v>6.9420000000000002</v>
      </c>
      <c r="D6">
        <v>179.458</v>
      </c>
    </row>
    <row r="7" spans="2:20">
      <c r="B7" t="s">
        <v>39</v>
      </c>
      <c r="C7">
        <v>6.54</v>
      </c>
      <c r="D7">
        <v>182.78800000000001</v>
      </c>
      <c r="G7">
        <v>12</v>
      </c>
      <c r="H7">
        <f t="shared" ref="H7:H16" si="0">AVERAGE(C6:C7)</f>
        <v>6.7409999999999997</v>
      </c>
      <c r="I7">
        <f t="shared" ref="I7:I16" si="1">AVERAGE(D6:D7)</f>
        <v>181.12299999999999</v>
      </c>
      <c r="J7">
        <f t="shared" ref="J7:J16" si="2">AVERAGE(C25:C26)</f>
        <v>-7.2355</v>
      </c>
      <c r="K7">
        <f t="shared" ref="K7:K16" si="3">AVERAGE(D25:D26)</f>
        <v>179.959</v>
      </c>
      <c r="L7">
        <f>(J7-H7)/SQRT((J7-H7)^2+(K7-I7)^2)</f>
        <v>-0.99654993674471981</v>
      </c>
      <c r="M7">
        <f>(K7-I7)/SQRT((J7-H7)^2+(K7-I7)^2)</f>
        <v>-8.2995322603716323E-2</v>
      </c>
      <c r="N7">
        <v>0</v>
      </c>
      <c r="O7">
        <f>H7+(N7+2.5)*L7</f>
        <v>4.2496251581382003</v>
      </c>
      <c r="P7">
        <f>I7+(N7+2.5)*M7</f>
        <v>180.91551169349069</v>
      </c>
      <c r="Q7">
        <f>H7+(N7+12.5)*L7</f>
        <v>-5.715874209308998</v>
      </c>
      <c r="R7">
        <f>I7+(N7+12.5)*M7</f>
        <v>180.08555846745352</v>
      </c>
    </row>
    <row r="8" spans="2:20">
      <c r="B8" t="s">
        <v>40</v>
      </c>
      <c r="C8">
        <v>6.194</v>
      </c>
      <c r="D8">
        <v>186.04900000000001</v>
      </c>
      <c r="G8">
        <v>11</v>
      </c>
      <c r="H8">
        <f t="shared" si="0"/>
        <v>6.367</v>
      </c>
      <c r="I8">
        <f t="shared" si="1"/>
        <v>184.41849999999999</v>
      </c>
      <c r="J8">
        <f t="shared" si="2"/>
        <v>-7.4789999999999992</v>
      </c>
      <c r="K8">
        <f t="shared" si="3"/>
        <v>183.203</v>
      </c>
      <c r="L8">
        <f t="shared" ref="L8:L16" si="4">(J8-H8)/SQRT((J8-H8)^2+(K8-I8)^2)</f>
        <v>-0.99616884336827372</v>
      </c>
      <c r="M8">
        <f t="shared" ref="M8:M16" si="5">(K8-I8)/SQRT((J8-H8)^2+(K8-I8)^2)</f>
        <v>-8.7450760444469755E-2</v>
      </c>
      <c r="N8">
        <v>0</v>
      </c>
      <c r="O8">
        <f t="shared" ref="O8:O16" si="6">H8+(N8+2.5)*L8</f>
        <v>3.8765778915793159</v>
      </c>
      <c r="P8">
        <f t="shared" ref="P8:P16" si="7">I8+(N8+2.5)*M8</f>
        <v>184.19987309888882</v>
      </c>
      <c r="Q8">
        <f t="shared" ref="Q8:Q16" si="8">H8+(N8+12.5)*L8</f>
        <v>-6.0851105421034211</v>
      </c>
      <c r="R8">
        <f t="shared" ref="R8:R16" si="9">I8+(N8+12.5)*M8</f>
        <v>183.32536549444413</v>
      </c>
    </row>
    <row r="9" spans="2:20">
      <c r="B9" t="s">
        <v>41</v>
      </c>
      <c r="C9">
        <v>6.3559999999999999</v>
      </c>
      <c r="D9">
        <v>189.417</v>
      </c>
      <c r="G9">
        <v>10</v>
      </c>
      <c r="H9">
        <f t="shared" si="0"/>
        <v>6.2750000000000004</v>
      </c>
      <c r="I9">
        <f t="shared" si="1"/>
        <v>187.733</v>
      </c>
      <c r="J9">
        <f t="shared" si="2"/>
        <v>-7.5404999999999998</v>
      </c>
      <c r="K9">
        <f t="shared" si="3"/>
        <v>186.46800000000002</v>
      </c>
      <c r="L9">
        <f t="shared" si="4"/>
        <v>-0.99583420919754606</v>
      </c>
      <c r="M9">
        <f t="shared" si="5"/>
        <v>-9.1182387509310708E-2</v>
      </c>
      <c r="N9">
        <v>0.2</v>
      </c>
      <c r="O9">
        <f t="shared" si="6"/>
        <v>3.5862476351666257</v>
      </c>
      <c r="P9">
        <f t="shared" si="7"/>
        <v>187.48680755372487</v>
      </c>
      <c r="Q9">
        <f t="shared" si="8"/>
        <v>-6.3720944568088331</v>
      </c>
      <c r="R9">
        <f t="shared" si="9"/>
        <v>186.57498367863175</v>
      </c>
    </row>
    <row r="10" spans="2:20">
      <c r="B10" t="s">
        <v>42</v>
      </c>
      <c r="C10">
        <v>6.4640000000000004</v>
      </c>
      <c r="D10">
        <v>192.60499999999999</v>
      </c>
      <c r="G10">
        <v>9</v>
      </c>
      <c r="H10">
        <f t="shared" si="0"/>
        <v>6.41</v>
      </c>
      <c r="I10">
        <f t="shared" si="1"/>
        <v>191.011</v>
      </c>
      <c r="J10">
        <f t="shared" si="2"/>
        <v>-7.8970000000000002</v>
      </c>
      <c r="K10">
        <f t="shared" si="3"/>
        <v>189.749</v>
      </c>
      <c r="L10">
        <f t="shared" si="4"/>
        <v>-0.99613218048621177</v>
      </c>
      <c r="M10">
        <f t="shared" si="5"/>
        <v>-8.7867394406486318E-2</v>
      </c>
      <c r="N10">
        <v>0.65</v>
      </c>
      <c r="O10">
        <f t="shared" si="6"/>
        <v>3.2721836314684332</v>
      </c>
      <c r="P10">
        <f t="shared" si="7"/>
        <v>190.73421770761956</v>
      </c>
      <c r="Q10">
        <f t="shared" si="8"/>
        <v>-6.689138173393685</v>
      </c>
      <c r="R10">
        <f t="shared" si="9"/>
        <v>189.85554376355469</v>
      </c>
    </row>
    <row r="11" spans="2:20">
      <c r="B11" s="11" t="s">
        <v>43</v>
      </c>
      <c r="C11" s="11">
        <v>6.54</v>
      </c>
      <c r="D11" s="11">
        <v>196.321</v>
      </c>
      <c r="G11">
        <v>8</v>
      </c>
      <c r="H11">
        <f t="shared" si="0"/>
        <v>6.5020000000000007</v>
      </c>
      <c r="I11">
        <f t="shared" si="1"/>
        <v>194.46299999999999</v>
      </c>
      <c r="J11">
        <f t="shared" si="2"/>
        <v>-8.2850000000000001</v>
      </c>
      <c r="K11">
        <f t="shared" si="3"/>
        <v>193.75549999999998</v>
      </c>
      <c r="L11">
        <f t="shared" si="4"/>
        <v>-0.99885733776927565</v>
      </c>
      <c r="M11">
        <f t="shared" si="5"/>
        <v>-4.779140910744388E-2</v>
      </c>
      <c r="N11">
        <v>1.1000000000000001</v>
      </c>
      <c r="O11">
        <f t="shared" si="6"/>
        <v>2.9061135840306083</v>
      </c>
      <c r="P11">
        <f t="shared" si="7"/>
        <v>194.2909509272132</v>
      </c>
      <c r="Q11">
        <f t="shared" si="8"/>
        <v>-7.0824597936621476</v>
      </c>
      <c r="R11">
        <f t="shared" si="9"/>
        <v>193.81303683613876</v>
      </c>
    </row>
    <row r="12" spans="2:20">
      <c r="B12" t="s">
        <v>44</v>
      </c>
      <c r="C12">
        <v>6.44</v>
      </c>
      <c r="D12">
        <v>198.96199999999999</v>
      </c>
      <c r="G12">
        <v>1</v>
      </c>
      <c r="H12">
        <f t="shared" si="0"/>
        <v>6.49</v>
      </c>
      <c r="I12">
        <f t="shared" si="1"/>
        <v>197.64150000000001</v>
      </c>
      <c r="J12">
        <f t="shared" si="2"/>
        <v>-8.2600000000000016</v>
      </c>
      <c r="K12">
        <f t="shared" si="3"/>
        <v>197.44450000000001</v>
      </c>
      <c r="L12">
        <f t="shared" si="4"/>
        <v>-0.9999108214681236</v>
      </c>
      <c r="M12">
        <f t="shared" si="5"/>
        <v>-1.3354741140964275E-2</v>
      </c>
      <c r="N12">
        <v>1.2</v>
      </c>
      <c r="O12">
        <f t="shared" si="6"/>
        <v>2.7903299605679428</v>
      </c>
      <c r="P12">
        <f t="shared" si="7"/>
        <v>197.59208745777843</v>
      </c>
      <c r="Q12">
        <f t="shared" si="8"/>
        <v>-7.2087782541132928</v>
      </c>
      <c r="R12">
        <f t="shared" si="9"/>
        <v>197.4585400463688</v>
      </c>
    </row>
    <row r="13" spans="2:20">
      <c r="B13" t="s">
        <v>45</v>
      </c>
      <c r="C13">
        <v>5.96</v>
      </c>
      <c r="D13">
        <v>202.24100000000001</v>
      </c>
      <c r="G13">
        <v>2</v>
      </c>
      <c r="H13">
        <f t="shared" si="0"/>
        <v>6.2</v>
      </c>
      <c r="I13">
        <f t="shared" si="1"/>
        <v>200.60149999999999</v>
      </c>
      <c r="J13">
        <f t="shared" si="2"/>
        <v>-8.213000000000001</v>
      </c>
      <c r="K13">
        <f t="shared" si="3"/>
        <v>200.42849999999999</v>
      </c>
      <c r="L13">
        <f t="shared" si="4"/>
        <v>-0.99992797114472698</v>
      </c>
      <c r="M13">
        <f t="shared" si="5"/>
        <v>-1.200218823340315E-2</v>
      </c>
      <c r="N13">
        <v>0.9</v>
      </c>
      <c r="O13">
        <f t="shared" si="6"/>
        <v>2.8002448981079286</v>
      </c>
      <c r="P13">
        <f t="shared" si="7"/>
        <v>200.56069256000643</v>
      </c>
      <c r="Q13">
        <f t="shared" si="8"/>
        <v>-7.1990348133393409</v>
      </c>
      <c r="R13">
        <f t="shared" si="9"/>
        <v>200.44067067767239</v>
      </c>
    </row>
    <row r="14" spans="2:20">
      <c r="B14" t="s">
        <v>46</v>
      </c>
      <c r="C14">
        <v>5.4790000000000001</v>
      </c>
      <c r="D14">
        <v>205.554</v>
      </c>
      <c r="G14">
        <v>3</v>
      </c>
      <c r="H14">
        <f t="shared" si="0"/>
        <v>5.7195</v>
      </c>
      <c r="I14">
        <f t="shared" si="1"/>
        <v>203.89750000000001</v>
      </c>
      <c r="J14">
        <f t="shared" si="2"/>
        <v>-8.2029999999999994</v>
      </c>
      <c r="K14">
        <f t="shared" si="3"/>
        <v>203.72800000000001</v>
      </c>
      <c r="L14">
        <f t="shared" si="4"/>
        <v>-0.99992589855423242</v>
      </c>
      <c r="M14">
        <f t="shared" si="5"/>
        <v>-1.2173635468122947E-2</v>
      </c>
      <c r="N14">
        <v>0.4</v>
      </c>
      <c r="O14">
        <f t="shared" si="6"/>
        <v>2.8197148941927259</v>
      </c>
      <c r="P14">
        <f t="shared" si="7"/>
        <v>203.86219645714246</v>
      </c>
      <c r="Q14">
        <f t="shared" si="8"/>
        <v>-7.179544091349598</v>
      </c>
      <c r="R14">
        <f t="shared" si="9"/>
        <v>203.74046010246121</v>
      </c>
    </row>
    <row r="15" spans="2:20">
      <c r="B15" t="s">
        <v>47</v>
      </c>
      <c r="C15">
        <v>5.1689999999999996</v>
      </c>
      <c r="D15">
        <v>208.76599999999999</v>
      </c>
      <c r="G15">
        <v>4</v>
      </c>
      <c r="H15">
        <f t="shared" si="0"/>
        <v>5.3239999999999998</v>
      </c>
      <c r="I15">
        <f t="shared" si="1"/>
        <v>207.16</v>
      </c>
      <c r="J15">
        <f t="shared" si="2"/>
        <v>-8.2029999999999994</v>
      </c>
      <c r="K15">
        <f t="shared" si="3"/>
        <v>207.036</v>
      </c>
      <c r="L15">
        <f t="shared" si="4"/>
        <v>-0.99995798706472983</v>
      </c>
      <c r="M15">
        <f t="shared" si="5"/>
        <v>-9.1664663558824362E-3</v>
      </c>
      <c r="N15">
        <v>0</v>
      </c>
      <c r="O15">
        <f t="shared" si="6"/>
        <v>2.8241050323381751</v>
      </c>
      <c r="P15">
        <f t="shared" si="7"/>
        <v>207.13708383411029</v>
      </c>
      <c r="Q15">
        <f t="shared" si="8"/>
        <v>-7.1754748383091229</v>
      </c>
      <c r="R15">
        <f t="shared" si="9"/>
        <v>207.04541917055147</v>
      </c>
    </row>
    <row r="16" spans="2:20">
      <c r="B16" t="s">
        <v>48</v>
      </c>
      <c r="C16">
        <v>5.1689999999999996</v>
      </c>
      <c r="D16">
        <v>212.01499999999999</v>
      </c>
      <c r="G16">
        <v>5</v>
      </c>
      <c r="H16">
        <f t="shared" si="0"/>
        <v>5.1689999999999996</v>
      </c>
      <c r="I16">
        <f t="shared" si="1"/>
        <v>210.39049999999997</v>
      </c>
      <c r="J16">
        <f t="shared" si="2"/>
        <v>-8.2029999999999994</v>
      </c>
      <c r="K16">
        <f t="shared" si="3"/>
        <v>210.3295</v>
      </c>
      <c r="L16">
        <f t="shared" si="4"/>
        <v>-0.99998959528567932</v>
      </c>
      <c r="M16">
        <f t="shared" si="5"/>
        <v>-4.5617234005687303E-3</v>
      </c>
      <c r="N16">
        <v>0</v>
      </c>
      <c r="O16">
        <f t="shared" si="6"/>
        <v>2.6690260117858013</v>
      </c>
      <c r="P16">
        <f t="shared" si="7"/>
        <v>210.37909569149855</v>
      </c>
      <c r="Q16">
        <f t="shared" si="8"/>
        <v>-7.3308699410709925</v>
      </c>
      <c r="R16">
        <f t="shared" si="9"/>
        <v>210.33347845749287</v>
      </c>
    </row>
    <row r="17" spans="2:18">
      <c r="B17" t="s">
        <v>49</v>
      </c>
      <c r="C17">
        <v>5.12</v>
      </c>
      <c r="D17">
        <v>218.506</v>
      </c>
    </row>
    <row r="18" spans="2:18">
      <c r="B18" t="s">
        <v>50</v>
      </c>
      <c r="C18">
        <v>5.12</v>
      </c>
      <c r="D18">
        <v>221.96100000000001</v>
      </c>
      <c r="G18">
        <v>6</v>
      </c>
      <c r="H18">
        <f>AVERAGE(C17:C18)</f>
        <v>5.12</v>
      </c>
      <c r="I18">
        <f>AVERAGE(D17:D18)</f>
        <v>220.23349999999999</v>
      </c>
      <c r="J18">
        <f>AVERAGE(C36:C37)</f>
        <v>-8.3324999999999996</v>
      </c>
      <c r="K18">
        <f>AVERAGE(D36:D37)</f>
        <v>220.19200000000001</v>
      </c>
      <c r="L18">
        <f t="shared" ref="L18:L20" si="10">(J18-H18)/SQRT((J18-H18)^2+(K18-I18)^2)</f>
        <v>-0.99999524164218623</v>
      </c>
      <c r="M18">
        <f t="shared" ref="M18:M20" si="11">(K18-I18)/SQRT((J18-H18)^2+(K18-I18)^2)</f>
        <v>-3.0849137727660824E-3</v>
      </c>
      <c r="N18">
        <v>0</v>
      </c>
      <c r="O18">
        <f t="shared" ref="O18" si="12">H18+(N18+2.5)*L18</f>
        <v>2.6200118958945344</v>
      </c>
      <c r="P18">
        <f t="shared" ref="P18" si="13">I18+(N18+2.5)*M18</f>
        <v>220.22578771556809</v>
      </c>
      <c r="Q18">
        <f t="shared" ref="Q18" si="14">H18+(N18+12.5)*L18</f>
        <v>-7.3799405205273283</v>
      </c>
      <c r="R18">
        <f t="shared" ref="R18" si="15">I18+(N18+12.5)*M18</f>
        <v>220.19493857784042</v>
      </c>
    </row>
    <row r="19" spans="2:18">
      <c r="B19" t="s">
        <v>51</v>
      </c>
      <c r="C19">
        <v>5.4539999999999997</v>
      </c>
      <c r="D19">
        <v>231.874</v>
      </c>
    </row>
    <row r="20" spans="2:18">
      <c r="B20" t="s">
        <v>52</v>
      </c>
      <c r="C20">
        <v>5.4539999999999997</v>
      </c>
      <c r="D20">
        <v>235.15</v>
      </c>
      <c r="G20">
        <v>7</v>
      </c>
      <c r="H20">
        <f>AVERAGE(C19:C20)</f>
        <v>5.4539999999999997</v>
      </c>
      <c r="I20">
        <f>AVERAGE(D19:D20)</f>
        <v>233.512</v>
      </c>
      <c r="J20">
        <f>AVERAGE(C38:C39)</f>
        <v>-8.1929999999999996</v>
      </c>
      <c r="K20">
        <f>AVERAGE(D38:D39)</f>
        <v>233.39949999999999</v>
      </c>
      <c r="L20">
        <f t="shared" si="10"/>
        <v>-0.99996602350838215</v>
      </c>
      <c r="M20">
        <f t="shared" si="11"/>
        <v>-8.2432899278013019E-3</v>
      </c>
      <c r="N20">
        <v>0</v>
      </c>
      <c r="O20">
        <f t="shared" ref="O20" si="16">H20+(N20+2.5)*L20</f>
        <v>2.9540849412290444</v>
      </c>
      <c r="P20">
        <f t="shared" ref="P20" si="17">I20+(N20+2.5)*M20</f>
        <v>233.49139177518049</v>
      </c>
      <c r="Q20">
        <f t="shared" ref="Q20" si="18">H20+(N20+12.5)*L20</f>
        <v>-7.0455752938547773</v>
      </c>
      <c r="R20">
        <f t="shared" ref="R20" si="19">I20+(N20+12.5)*M20</f>
        <v>233.40895887590247</v>
      </c>
    </row>
    <row r="21" spans="2:18">
      <c r="B21" t="s">
        <v>53</v>
      </c>
      <c r="C21">
        <v>-4.4379999999999997</v>
      </c>
      <c r="D21">
        <v>155.327</v>
      </c>
    </row>
    <row r="22" spans="2:18">
      <c r="B22" t="s">
        <v>54</v>
      </c>
      <c r="C22">
        <v>-4.7169999999999996</v>
      </c>
      <c r="D22">
        <v>158.62200000000001</v>
      </c>
    </row>
    <row r="23" spans="2:18">
      <c r="B23" t="s">
        <v>55</v>
      </c>
      <c r="C23">
        <v>-5.9269999999999996</v>
      </c>
      <c r="D23">
        <v>168.446</v>
      </c>
    </row>
    <row r="24" spans="2:18">
      <c r="B24" t="s">
        <v>56</v>
      </c>
      <c r="C24">
        <v>-6.5190000000000001</v>
      </c>
      <c r="D24">
        <v>171.678</v>
      </c>
    </row>
    <row r="25" spans="2:18">
      <c r="B25" t="s">
        <v>0</v>
      </c>
      <c r="C25">
        <v>-7.0730000000000004</v>
      </c>
      <c r="D25">
        <v>178.35900000000001</v>
      </c>
    </row>
    <row r="26" spans="2:18">
      <c r="B26" t="s">
        <v>1</v>
      </c>
      <c r="C26">
        <v>-7.3979999999999997</v>
      </c>
      <c r="D26">
        <v>181.559</v>
      </c>
    </row>
    <row r="27" spans="2:18">
      <c r="B27" t="s">
        <v>2</v>
      </c>
      <c r="C27">
        <v>-7.56</v>
      </c>
      <c r="D27">
        <v>184.84700000000001</v>
      </c>
    </row>
    <row r="28" spans="2:18">
      <c r="B28" t="s">
        <v>57</v>
      </c>
      <c r="C28">
        <v>-7.5209999999999999</v>
      </c>
      <c r="D28">
        <v>188.089</v>
      </c>
    </row>
    <row r="29" spans="2:18">
      <c r="B29" t="s">
        <v>58</v>
      </c>
      <c r="C29">
        <v>-8.2729999999999997</v>
      </c>
      <c r="D29">
        <v>191.40899999999999</v>
      </c>
    </row>
    <row r="30" spans="2:18">
      <c r="B30" t="s">
        <v>59</v>
      </c>
      <c r="C30">
        <v>-8.2970000000000006</v>
      </c>
      <c r="D30">
        <v>196.102</v>
      </c>
    </row>
    <row r="31" spans="2:18">
      <c r="B31" t="s">
        <v>60</v>
      </c>
      <c r="C31">
        <v>-8.2230000000000008</v>
      </c>
      <c r="D31">
        <v>198.78700000000001</v>
      </c>
    </row>
    <row r="32" spans="2:18">
      <c r="B32" t="s">
        <v>61</v>
      </c>
      <c r="C32">
        <v>-8.2029999999999994</v>
      </c>
      <c r="D32">
        <v>202.07</v>
      </c>
    </row>
    <row r="33" spans="2:4">
      <c r="B33" t="s">
        <v>62</v>
      </c>
      <c r="C33">
        <v>-8.2029999999999994</v>
      </c>
      <c r="D33">
        <v>205.386</v>
      </c>
    </row>
    <row r="34" spans="2:4">
      <c r="B34" t="s">
        <v>63</v>
      </c>
      <c r="C34">
        <v>-8.2029999999999994</v>
      </c>
      <c r="D34">
        <v>208.68600000000001</v>
      </c>
    </row>
    <row r="35" spans="2:4">
      <c r="B35" t="s">
        <v>64</v>
      </c>
      <c r="C35">
        <v>-8.2029999999999994</v>
      </c>
      <c r="D35">
        <v>211.97300000000001</v>
      </c>
    </row>
    <row r="36" spans="2:4">
      <c r="B36" t="s">
        <v>65</v>
      </c>
      <c r="C36">
        <v>-8.2029999999999994</v>
      </c>
      <c r="D36">
        <v>218.56800000000001</v>
      </c>
    </row>
    <row r="37" spans="2:4">
      <c r="B37" t="s">
        <v>66</v>
      </c>
      <c r="C37">
        <v>-8.4619999999999997</v>
      </c>
      <c r="D37">
        <v>221.816</v>
      </c>
    </row>
    <row r="38" spans="2:4">
      <c r="B38" t="s">
        <v>67</v>
      </c>
      <c r="C38">
        <v>-8.3019999999999996</v>
      </c>
      <c r="D38">
        <v>231.80600000000001</v>
      </c>
    </row>
    <row r="39" spans="2:4">
      <c r="B39" t="s">
        <v>68</v>
      </c>
      <c r="C39">
        <v>-8.0839999999999996</v>
      </c>
      <c r="D39">
        <v>234.99299999999999</v>
      </c>
    </row>
  </sheetData>
  <mergeCells count="5">
    <mergeCell ref="H1:I1"/>
    <mergeCell ref="J1:K1"/>
    <mergeCell ref="L1:M1"/>
    <mergeCell ref="O1:P1"/>
    <mergeCell ref="Q1:R1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/>
  <dimension ref="B1:Z77"/>
  <sheetViews>
    <sheetView topLeftCell="H1" workbookViewId="0">
      <selection activeCell="R8" sqref="R8:V20"/>
    </sheetView>
  </sheetViews>
  <sheetFormatPr baseColWidth="10" defaultColWidth="8.83203125" defaultRowHeight="14" x14ac:dyDescent="0"/>
  <cols>
    <col min="2" max="2" width="21" bestFit="1" customWidth="1"/>
    <col min="3" max="3" width="16.1640625" bestFit="1" customWidth="1"/>
  </cols>
  <sheetData>
    <row r="1" spans="2:22">
      <c r="G1" s="1" t="s">
        <v>9</v>
      </c>
      <c r="H1">
        <v>9.25</v>
      </c>
    </row>
    <row r="2" spans="2:22">
      <c r="G2" s="1" t="s">
        <v>11</v>
      </c>
      <c r="H2">
        <v>8.1199999999999992</v>
      </c>
    </row>
    <row r="3" spans="2:22">
      <c r="G3" s="1" t="s">
        <v>10</v>
      </c>
      <c r="H3">
        <v>7.98</v>
      </c>
    </row>
    <row r="4" spans="2:22">
      <c r="G4" s="1" t="s">
        <v>75</v>
      </c>
      <c r="H4">
        <v>214.869</v>
      </c>
    </row>
    <row r="5" spans="2:22">
      <c r="G5" s="1" t="s">
        <v>8</v>
      </c>
      <c r="H5">
        <v>15</v>
      </c>
    </row>
    <row r="6" spans="2:22">
      <c r="G6" s="1"/>
    </row>
    <row r="7" spans="2:22" s="4" customFormat="1">
      <c r="B7" s="4" t="s">
        <v>3</v>
      </c>
      <c r="C7" s="4" t="s">
        <v>4</v>
      </c>
      <c r="H7" s="4" t="s">
        <v>5</v>
      </c>
      <c r="I7" s="4" t="s">
        <v>6</v>
      </c>
      <c r="J7" s="4" t="s">
        <v>7</v>
      </c>
      <c r="L7" s="4" t="s">
        <v>13</v>
      </c>
      <c r="M7" s="4" t="s">
        <v>14</v>
      </c>
      <c r="N7" s="4" t="s">
        <v>15</v>
      </c>
      <c r="O7" s="4" t="s">
        <v>7</v>
      </c>
      <c r="P7" s="4" t="s">
        <v>16</v>
      </c>
    </row>
    <row r="8" spans="2:22">
      <c r="B8">
        <v>2.5</v>
      </c>
      <c r="C8">
        <v>0</v>
      </c>
      <c r="G8">
        <v>1</v>
      </c>
      <c r="H8" s="2">
        <f t="shared" ref="H8:H32" si="0">($H$1+(C8/40)*($H$2-$H$1))-$H$5+B8</f>
        <v>-3.25</v>
      </c>
      <c r="I8">
        <v>-31.64</v>
      </c>
      <c r="J8">
        <f>$H$4-C8</f>
        <v>214.869</v>
      </c>
      <c r="L8">
        <f>COUNT(H8:H12)</f>
        <v>5</v>
      </c>
      <c r="M8">
        <f>H8</f>
        <v>-3.25</v>
      </c>
      <c r="N8">
        <f>H12</f>
        <v>6.75</v>
      </c>
      <c r="O8">
        <f>J8</f>
        <v>214.869</v>
      </c>
      <c r="P8" s="3">
        <v>80000</v>
      </c>
      <c r="R8">
        <v>3</v>
      </c>
      <c r="S8">
        <v>-4.5199999999999996</v>
      </c>
      <c r="T8">
        <v>5.48</v>
      </c>
      <c r="U8">
        <v>254.869</v>
      </c>
      <c r="V8">
        <v>80000</v>
      </c>
    </row>
    <row r="9" spans="2:22">
      <c r="B9">
        <v>5</v>
      </c>
      <c r="C9">
        <v>0</v>
      </c>
      <c r="G9">
        <v>2</v>
      </c>
      <c r="H9" s="2">
        <f t="shared" si="0"/>
        <v>-0.75</v>
      </c>
      <c r="I9">
        <v>-31.64</v>
      </c>
      <c r="J9">
        <f t="shared" ref="J9:J72" si="1">$H$4-C9</f>
        <v>214.869</v>
      </c>
      <c r="R9">
        <v>3</v>
      </c>
      <c r="S9">
        <v>-4.0120000000000005</v>
      </c>
      <c r="T9">
        <v>5.9879999999999995</v>
      </c>
      <c r="U9">
        <v>238.869</v>
      </c>
      <c r="V9">
        <v>80000</v>
      </c>
    </row>
    <row r="10" spans="2:22">
      <c r="B10">
        <v>7.5</v>
      </c>
      <c r="C10">
        <v>0</v>
      </c>
      <c r="G10">
        <v>3</v>
      </c>
      <c r="H10" s="2">
        <f t="shared" si="0"/>
        <v>1.75</v>
      </c>
      <c r="I10">
        <v>-31.64</v>
      </c>
      <c r="J10">
        <f t="shared" si="1"/>
        <v>214.869</v>
      </c>
      <c r="R10">
        <v>5</v>
      </c>
      <c r="S10">
        <v>-3.7579999999999991</v>
      </c>
      <c r="T10">
        <v>6.2420000000000009</v>
      </c>
      <c r="U10">
        <v>230.869</v>
      </c>
      <c r="V10">
        <v>80000</v>
      </c>
    </row>
    <row r="11" spans="2:22">
      <c r="B11">
        <v>10</v>
      </c>
      <c r="C11">
        <v>0</v>
      </c>
      <c r="G11">
        <v>4</v>
      </c>
      <c r="H11" s="2">
        <f t="shared" si="0"/>
        <v>4.25</v>
      </c>
      <c r="I11">
        <v>-31.64</v>
      </c>
      <c r="J11">
        <f t="shared" si="1"/>
        <v>214.869</v>
      </c>
      <c r="R11">
        <v>5</v>
      </c>
      <c r="S11">
        <v>-3.6310000000000002</v>
      </c>
      <c r="T11">
        <v>6.3689999999999998</v>
      </c>
      <c r="U11">
        <v>226.869</v>
      </c>
      <c r="V11">
        <v>80000</v>
      </c>
    </row>
    <row r="12" spans="2:22">
      <c r="B12">
        <v>12.5</v>
      </c>
      <c r="C12">
        <v>0</v>
      </c>
      <c r="G12">
        <v>5</v>
      </c>
      <c r="H12" s="2">
        <f t="shared" si="0"/>
        <v>6.75</v>
      </c>
      <c r="I12">
        <v>-31.64</v>
      </c>
      <c r="J12">
        <f t="shared" si="1"/>
        <v>214.869</v>
      </c>
      <c r="R12">
        <v>5</v>
      </c>
      <c r="S12">
        <v>-3.5039999999999996</v>
      </c>
      <c r="T12">
        <v>6.4960000000000004</v>
      </c>
      <c r="U12">
        <v>222.869</v>
      </c>
      <c r="V12">
        <v>80000</v>
      </c>
    </row>
    <row r="13" spans="2:22">
      <c r="B13">
        <v>2.5</v>
      </c>
      <c r="C13">
        <v>4</v>
      </c>
      <c r="G13">
        <v>6</v>
      </c>
      <c r="H13" s="2">
        <f t="shared" si="0"/>
        <v>-3.3629999999999995</v>
      </c>
      <c r="I13">
        <v>-31.64</v>
      </c>
      <c r="J13">
        <f t="shared" si="1"/>
        <v>210.869</v>
      </c>
      <c r="L13">
        <f>COUNT(H13:H17)</f>
        <v>5</v>
      </c>
      <c r="M13">
        <f>H13</f>
        <v>-3.3629999999999995</v>
      </c>
      <c r="N13">
        <f>H17</f>
        <v>6.6370000000000005</v>
      </c>
      <c r="O13">
        <f t="shared" ref="O13" si="2">J13</f>
        <v>210.869</v>
      </c>
      <c r="P13" s="3">
        <v>80000</v>
      </c>
      <c r="R13">
        <v>5</v>
      </c>
      <c r="S13">
        <v>-3.3770000000000007</v>
      </c>
      <c r="T13">
        <v>6.6229999999999993</v>
      </c>
      <c r="U13">
        <v>218.869</v>
      </c>
      <c r="V13">
        <v>80000</v>
      </c>
    </row>
    <row r="14" spans="2:22">
      <c r="B14">
        <v>5</v>
      </c>
      <c r="C14">
        <v>4</v>
      </c>
      <c r="G14">
        <v>7</v>
      </c>
      <c r="H14" s="2">
        <f t="shared" si="0"/>
        <v>-0.86299999999999955</v>
      </c>
      <c r="I14">
        <v>-31.64</v>
      </c>
      <c r="J14">
        <f t="shared" si="1"/>
        <v>210.869</v>
      </c>
      <c r="R14">
        <v>5</v>
      </c>
      <c r="S14">
        <v>-3.25</v>
      </c>
      <c r="T14">
        <v>6.75</v>
      </c>
      <c r="U14">
        <v>214.869</v>
      </c>
      <c r="V14">
        <v>80000</v>
      </c>
    </row>
    <row r="15" spans="2:22">
      <c r="B15">
        <v>7.5</v>
      </c>
      <c r="C15">
        <v>4</v>
      </c>
      <c r="G15">
        <v>8</v>
      </c>
      <c r="H15" s="2">
        <f t="shared" si="0"/>
        <v>1.6370000000000005</v>
      </c>
      <c r="I15">
        <v>-31.64</v>
      </c>
      <c r="J15">
        <f t="shared" si="1"/>
        <v>210.869</v>
      </c>
      <c r="R15">
        <v>5</v>
      </c>
      <c r="S15">
        <v>-3.3629999999999995</v>
      </c>
      <c r="T15">
        <v>6.6370000000000005</v>
      </c>
      <c r="U15">
        <v>210.869</v>
      </c>
      <c r="V15">
        <v>80000</v>
      </c>
    </row>
    <row r="16" spans="2:22">
      <c r="B16">
        <v>10</v>
      </c>
      <c r="C16">
        <v>4</v>
      </c>
      <c r="G16">
        <v>9</v>
      </c>
      <c r="H16" s="2">
        <f t="shared" si="0"/>
        <v>4.1370000000000005</v>
      </c>
      <c r="I16">
        <v>-31.64</v>
      </c>
      <c r="J16">
        <f t="shared" si="1"/>
        <v>210.869</v>
      </c>
      <c r="R16">
        <v>5</v>
      </c>
      <c r="S16">
        <v>-3.4760000000000009</v>
      </c>
      <c r="T16">
        <v>6.5239999999999991</v>
      </c>
      <c r="U16">
        <v>206.869</v>
      </c>
      <c r="V16">
        <v>80000</v>
      </c>
    </row>
    <row r="17" spans="2:26">
      <c r="B17">
        <v>12.5</v>
      </c>
      <c r="C17">
        <v>4</v>
      </c>
      <c r="G17">
        <v>10</v>
      </c>
      <c r="H17" s="2">
        <f t="shared" si="0"/>
        <v>6.6370000000000005</v>
      </c>
      <c r="I17">
        <v>-31.64</v>
      </c>
      <c r="J17">
        <f t="shared" si="1"/>
        <v>210.869</v>
      </c>
      <c r="P17" s="3"/>
      <c r="R17">
        <v>5</v>
      </c>
      <c r="S17">
        <v>-3.5890000000000004</v>
      </c>
      <c r="T17">
        <v>6.4109999999999996</v>
      </c>
      <c r="U17">
        <v>202.869</v>
      </c>
      <c r="V17">
        <v>80000</v>
      </c>
    </row>
    <row r="18" spans="2:26">
      <c r="B18">
        <v>2.5</v>
      </c>
      <c r="C18">
        <v>8</v>
      </c>
      <c r="G18">
        <v>11</v>
      </c>
      <c r="H18" s="2">
        <f t="shared" si="0"/>
        <v>-3.4760000000000009</v>
      </c>
      <c r="I18">
        <v>-31.64</v>
      </c>
      <c r="J18">
        <f t="shared" si="1"/>
        <v>206.869</v>
      </c>
      <c r="L18">
        <f>COUNT(H18:H22)</f>
        <v>5</v>
      </c>
      <c r="M18">
        <f>H18</f>
        <v>-3.4760000000000009</v>
      </c>
      <c r="N18">
        <f>H22</f>
        <v>6.5239999999999991</v>
      </c>
      <c r="O18">
        <f t="shared" ref="O18" si="3">J18</f>
        <v>206.869</v>
      </c>
      <c r="P18" s="3">
        <v>80000</v>
      </c>
      <c r="R18">
        <v>5</v>
      </c>
      <c r="S18">
        <v>-3.702</v>
      </c>
      <c r="T18">
        <v>6.298</v>
      </c>
      <c r="U18">
        <v>198.869</v>
      </c>
      <c r="V18">
        <v>80000</v>
      </c>
    </row>
    <row r="19" spans="2:26">
      <c r="B19">
        <v>5</v>
      </c>
      <c r="C19">
        <v>8</v>
      </c>
      <c r="G19">
        <v>12</v>
      </c>
      <c r="H19" s="2">
        <f t="shared" si="0"/>
        <v>-0.97600000000000087</v>
      </c>
      <c r="I19">
        <v>-31.64</v>
      </c>
      <c r="J19">
        <f t="shared" si="1"/>
        <v>206.869</v>
      </c>
      <c r="R19">
        <v>3</v>
      </c>
      <c r="S19">
        <v>-3.9280000000000008</v>
      </c>
      <c r="T19">
        <v>6.0719999999999992</v>
      </c>
      <c r="U19">
        <v>190.869</v>
      </c>
      <c r="V19">
        <v>80000</v>
      </c>
    </row>
    <row r="20" spans="2:26">
      <c r="B20">
        <v>7.5</v>
      </c>
      <c r="C20">
        <v>8</v>
      </c>
      <c r="G20">
        <v>13</v>
      </c>
      <c r="H20" s="2">
        <f t="shared" si="0"/>
        <v>1.5239999999999991</v>
      </c>
      <c r="I20">
        <v>-31.64</v>
      </c>
      <c r="J20">
        <f t="shared" si="1"/>
        <v>206.869</v>
      </c>
      <c r="R20">
        <v>3</v>
      </c>
      <c r="S20">
        <v>-4.3800000000000008</v>
      </c>
      <c r="T20">
        <v>5.6199999999999992</v>
      </c>
      <c r="U20">
        <v>174.869</v>
      </c>
      <c r="V20">
        <v>80000</v>
      </c>
    </row>
    <row r="21" spans="2:26">
      <c r="B21">
        <v>10</v>
      </c>
      <c r="C21">
        <v>8</v>
      </c>
      <c r="G21">
        <v>14</v>
      </c>
      <c r="H21" s="2">
        <f t="shared" si="0"/>
        <v>4.0239999999999991</v>
      </c>
      <c r="I21">
        <v>-31.64</v>
      </c>
      <c r="J21">
        <f t="shared" si="1"/>
        <v>206.869</v>
      </c>
    </row>
    <row r="22" spans="2:26">
      <c r="B22">
        <v>12.5</v>
      </c>
      <c r="C22">
        <v>8</v>
      </c>
      <c r="G22">
        <v>15</v>
      </c>
      <c r="H22" s="2">
        <f t="shared" si="0"/>
        <v>6.5239999999999991</v>
      </c>
      <c r="I22">
        <v>-31.64</v>
      </c>
      <c r="J22">
        <f t="shared" si="1"/>
        <v>206.869</v>
      </c>
      <c r="Z22">
        <v>12000</v>
      </c>
    </row>
    <row r="23" spans="2:26">
      <c r="B23">
        <v>2.5</v>
      </c>
      <c r="C23">
        <v>12</v>
      </c>
      <c r="G23">
        <v>16</v>
      </c>
      <c r="H23" s="2">
        <f t="shared" si="0"/>
        <v>-3.5890000000000004</v>
      </c>
      <c r="I23">
        <v>-31.64</v>
      </c>
      <c r="J23">
        <f t="shared" si="1"/>
        <v>202.869</v>
      </c>
      <c r="L23">
        <f>COUNT(H23:H27)</f>
        <v>5</v>
      </c>
      <c r="M23">
        <f>H23</f>
        <v>-3.5890000000000004</v>
      </c>
      <c r="N23">
        <f>H27</f>
        <v>6.4109999999999996</v>
      </c>
      <c r="O23">
        <f t="shared" ref="O23" si="4">J23</f>
        <v>202.869</v>
      </c>
      <c r="P23" s="3">
        <v>80000</v>
      </c>
    </row>
    <row r="24" spans="2:26">
      <c r="B24">
        <v>5</v>
      </c>
      <c r="C24">
        <v>12</v>
      </c>
      <c r="G24">
        <v>17</v>
      </c>
      <c r="H24" s="2">
        <f t="shared" si="0"/>
        <v>-1.0890000000000004</v>
      </c>
      <c r="I24">
        <v>-31.64</v>
      </c>
      <c r="J24">
        <f t="shared" si="1"/>
        <v>202.869</v>
      </c>
    </row>
    <row r="25" spans="2:26">
      <c r="B25">
        <v>7.5</v>
      </c>
      <c r="C25">
        <v>12</v>
      </c>
      <c r="G25">
        <v>18</v>
      </c>
      <c r="H25" s="2">
        <f t="shared" si="0"/>
        <v>1.4109999999999996</v>
      </c>
      <c r="I25">
        <v>-31.64</v>
      </c>
      <c r="J25">
        <f t="shared" si="1"/>
        <v>202.869</v>
      </c>
    </row>
    <row r="26" spans="2:26">
      <c r="B26">
        <v>10</v>
      </c>
      <c r="C26">
        <v>12</v>
      </c>
      <c r="G26">
        <v>19</v>
      </c>
      <c r="H26" s="2">
        <f t="shared" si="0"/>
        <v>3.9109999999999996</v>
      </c>
      <c r="I26">
        <v>-31.64</v>
      </c>
      <c r="J26">
        <f t="shared" si="1"/>
        <v>202.869</v>
      </c>
    </row>
    <row r="27" spans="2:26">
      <c r="B27">
        <v>12.5</v>
      </c>
      <c r="C27">
        <v>12</v>
      </c>
      <c r="G27">
        <v>20</v>
      </c>
      <c r="H27" s="2">
        <f t="shared" si="0"/>
        <v>6.4109999999999996</v>
      </c>
      <c r="I27">
        <v>-31.64</v>
      </c>
      <c r="J27">
        <f t="shared" si="1"/>
        <v>202.869</v>
      </c>
      <c r="P27" s="3"/>
    </row>
    <row r="28" spans="2:26">
      <c r="B28">
        <v>2.5</v>
      </c>
      <c r="C28">
        <v>16</v>
      </c>
      <c r="G28">
        <v>21</v>
      </c>
      <c r="H28" s="2">
        <f t="shared" si="0"/>
        <v>-3.702</v>
      </c>
      <c r="I28">
        <v>-31.64</v>
      </c>
      <c r="J28">
        <f t="shared" si="1"/>
        <v>198.869</v>
      </c>
      <c r="L28">
        <f t="shared" ref="L28" si="5">COUNT(H28:H32)</f>
        <v>5</v>
      </c>
      <c r="M28">
        <f t="shared" ref="M28" si="6">H28</f>
        <v>-3.702</v>
      </c>
      <c r="N28">
        <f t="shared" ref="N28" si="7">H32</f>
        <v>6.298</v>
      </c>
      <c r="O28">
        <f t="shared" ref="O28" si="8">J28</f>
        <v>198.869</v>
      </c>
      <c r="P28" s="3">
        <v>80000</v>
      </c>
    </row>
    <row r="29" spans="2:26">
      <c r="B29">
        <v>5</v>
      </c>
      <c r="C29">
        <v>16</v>
      </c>
      <c r="G29">
        <v>22</v>
      </c>
      <c r="H29" s="2">
        <f t="shared" si="0"/>
        <v>-1.202</v>
      </c>
      <c r="I29">
        <v>-31.64</v>
      </c>
      <c r="J29">
        <f t="shared" si="1"/>
        <v>198.869</v>
      </c>
    </row>
    <row r="30" spans="2:26">
      <c r="B30">
        <v>7.5</v>
      </c>
      <c r="C30">
        <v>16</v>
      </c>
      <c r="G30">
        <v>23</v>
      </c>
      <c r="H30" s="2">
        <f t="shared" si="0"/>
        <v>1.298</v>
      </c>
      <c r="I30">
        <v>-31.64</v>
      </c>
      <c r="J30">
        <f t="shared" si="1"/>
        <v>198.869</v>
      </c>
    </row>
    <row r="31" spans="2:26">
      <c r="B31">
        <v>10</v>
      </c>
      <c r="C31">
        <v>16</v>
      </c>
      <c r="G31">
        <v>24</v>
      </c>
      <c r="H31" s="2">
        <f t="shared" si="0"/>
        <v>3.798</v>
      </c>
      <c r="I31">
        <v>-31.64</v>
      </c>
      <c r="J31">
        <f t="shared" si="1"/>
        <v>198.869</v>
      </c>
    </row>
    <row r="32" spans="2:26">
      <c r="B32">
        <v>12.5</v>
      </c>
      <c r="C32">
        <v>16</v>
      </c>
      <c r="G32">
        <v>25</v>
      </c>
      <c r="H32" s="2">
        <f t="shared" si="0"/>
        <v>6.298</v>
      </c>
      <c r="I32">
        <v>-31.64</v>
      </c>
      <c r="J32">
        <f t="shared" si="1"/>
        <v>198.869</v>
      </c>
    </row>
    <row r="33" spans="2:16">
      <c r="B33">
        <v>2.5</v>
      </c>
      <c r="C33">
        <v>24</v>
      </c>
      <c r="G33">
        <v>26</v>
      </c>
      <c r="H33" s="2">
        <f>($H$1+(C33/40)*($H$2-$H$1))-$H$5+B33</f>
        <v>-3.9280000000000008</v>
      </c>
      <c r="I33">
        <v>-31.64</v>
      </c>
      <c r="J33">
        <f t="shared" si="1"/>
        <v>190.869</v>
      </c>
      <c r="L33">
        <v>3</v>
      </c>
      <c r="M33">
        <f t="shared" ref="M33" si="9">H33</f>
        <v>-3.9280000000000008</v>
      </c>
      <c r="N33">
        <f t="shared" ref="N33" si="10">H37</f>
        <v>6.0719999999999992</v>
      </c>
      <c r="O33">
        <f t="shared" ref="O33" si="11">J33</f>
        <v>190.869</v>
      </c>
      <c r="P33" s="3">
        <v>80000</v>
      </c>
    </row>
    <row r="34" spans="2:16">
      <c r="B34">
        <v>5</v>
      </c>
      <c r="C34">
        <v>24</v>
      </c>
      <c r="G34">
        <v>27</v>
      </c>
      <c r="H34" s="2">
        <f t="shared" ref="H34:H42" si="12">($H$1+(C34/40)*($H$2-$H$1))-$H$5+B34</f>
        <v>-1.4280000000000008</v>
      </c>
      <c r="I34">
        <v>-31.64</v>
      </c>
      <c r="J34">
        <f t="shared" si="1"/>
        <v>190.869</v>
      </c>
    </row>
    <row r="35" spans="2:16">
      <c r="B35">
        <v>7.5</v>
      </c>
      <c r="C35">
        <v>24</v>
      </c>
      <c r="G35">
        <v>28</v>
      </c>
      <c r="H35" s="2">
        <f t="shared" si="12"/>
        <v>1.0719999999999992</v>
      </c>
      <c r="I35">
        <v>-31.64</v>
      </c>
      <c r="J35">
        <f t="shared" si="1"/>
        <v>190.869</v>
      </c>
    </row>
    <row r="36" spans="2:16">
      <c r="B36">
        <v>10</v>
      </c>
      <c r="C36">
        <v>24</v>
      </c>
      <c r="G36">
        <v>29</v>
      </c>
      <c r="H36" s="2">
        <f t="shared" si="12"/>
        <v>3.5719999999999992</v>
      </c>
      <c r="I36">
        <v>-31.64</v>
      </c>
      <c r="J36">
        <f t="shared" si="1"/>
        <v>190.869</v>
      </c>
    </row>
    <row r="37" spans="2:16">
      <c r="B37">
        <v>12.5</v>
      </c>
      <c r="C37">
        <v>24</v>
      </c>
      <c r="G37">
        <v>30</v>
      </c>
      <c r="H37" s="2">
        <f t="shared" si="12"/>
        <v>6.0719999999999992</v>
      </c>
      <c r="I37">
        <v>-31.64</v>
      </c>
      <c r="J37">
        <f t="shared" si="1"/>
        <v>190.869</v>
      </c>
      <c r="P37" s="3"/>
    </row>
    <row r="38" spans="2:16">
      <c r="B38">
        <v>2.5</v>
      </c>
      <c r="C38">
        <v>40</v>
      </c>
      <c r="G38">
        <v>31</v>
      </c>
      <c r="H38" s="2">
        <f t="shared" si="12"/>
        <v>-4.3800000000000008</v>
      </c>
      <c r="I38">
        <v>-31.64</v>
      </c>
      <c r="J38">
        <f t="shared" si="1"/>
        <v>174.869</v>
      </c>
      <c r="L38">
        <v>3</v>
      </c>
      <c r="M38">
        <f t="shared" ref="M38" si="13">H38</f>
        <v>-4.3800000000000008</v>
      </c>
      <c r="N38">
        <f t="shared" ref="N38" si="14">H42</f>
        <v>5.6199999999999992</v>
      </c>
      <c r="O38">
        <f t="shared" ref="O38" si="15">J38</f>
        <v>174.869</v>
      </c>
      <c r="P38" s="3">
        <v>80000</v>
      </c>
    </row>
    <row r="39" spans="2:16">
      <c r="B39">
        <v>5</v>
      </c>
      <c r="C39">
        <v>40</v>
      </c>
      <c r="G39">
        <v>32</v>
      </c>
      <c r="H39" s="2">
        <f t="shared" si="12"/>
        <v>-1.8800000000000008</v>
      </c>
      <c r="I39">
        <v>-31.64</v>
      </c>
      <c r="J39">
        <f t="shared" si="1"/>
        <v>174.869</v>
      </c>
    </row>
    <row r="40" spans="2:16">
      <c r="B40">
        <v>7.5</v>
      </c>
      <c r="C40">
        <v>40</v>
      </c>
      <c r="G40">
        <v>33</v>
      </c>
      <c r="H40" s="2">
        <f t="shared" si="12"/>
        <v>0.61999999999999922</v>
      </c>
      <c r="I40">
        <v>-31.64</v>
      </c>
      <c r="J40">
        <f t="shared" si="1"/>
        <v>174.869</v>
      </c>
    </row>
    <row r="41" spans="2:16">
      <c r="B41">
        <v>10</v>
      </c>
      <c r="C41">
        <v>40</v>
      </c>
      <c r="G41">
        <v>34</v>
      </c>
      <c r="H41" s="2">
        <f t="shared" si="12"/>
        <v>3.1199999999999992</v>
      </c>
      <c r="I41">
        <v>-31.64</v>
      </c>
      <c r="J41">
        <f t="shared" si="1"/>
        <v>174.869</v>
      </c>
    </row>
    <row r="42" spans="2:16">
      <c r="B42">
        <v>12.5</v>
      </c>
      <c r="C42">
        <v>40</v>
      </c>
      <c r="G42">
        <v>35</v>
      </c>
      <c r="H42" s="2">
        <f t="shared" si="12"/>
        <v>5.6199999999999992</v>
      </c>
      <c r="I42">
        <v>-31.64</v>
      </c>
      <c r="J42">
        <f t="shared" si="1"/>
        <v>174.869</v>
      </c>
    </row>
    <row r="43" spans="2:16">
      <c r="B43">
        <v>2.5</v>
      </c>
      <c r="C43">
        <v>-4</v>
      </c>
      <c r="G43">
        <v>36</v>
      </c>
      <c r="H43" s="2">
        <f t="shared" ref="H43:H62" si="16">($H$1+(C43/-40)*($H$3-$H$1))-$H$5+B43</f>
        <v>-3.3770000000000007</v>
      </c>
      <c r="I43">
        <v>-31.64</v>
      </c>
      <c r="J43">
        <f t="shared" si="1"/>
        <v>218.869</v>
      </c>
      <c r="L43">
        <f t="shared" ref="L43" si="17">COUNT(H43:H47)</f>
        <v>5</v>
      </c>
      <c r="M43">
        <f t="shared" ref="M43" si="18">H43</f>
        <v>-3.3770000000000007</v>
      </c>
      <c r="N43">
        <f t="shared" ref="N43" si="19">H47</f>
        <v>6.6229999999999993</v>
      </c>
      <c r="O43">
        <f t="shared" ref="O43" si="20">J43</f>
        <v>218.869</v>
      </c>
      <c r="P43" s="3">
        <v>80000</v>
      </c>
    </row>
    <row r="44" spans="2:16">
      <c r="B44">
        <v>5</v>
      </c>
      <c r="C44">
        <v>-4</v>
      </c>
      <c r="G44">
        <v>37</v>
      </c>
      <c r="H44" s="2">
        <f t="shared" si="16"/>
        <v>-0.87700000000000067</v>
      </c>
      <c r="I44">
        <v>-31.64</v>
      </c>
      <c r="J44">
        <f t="shared" si="1"/>
        <v>218.869</v>
      </c>
    </row>
    <row r="45" spans="2:16">
      <c r="B45">
        <v>7.5</v>
      </c>
      <c r="C45">
        <v>-4</v>
      </c>
      <c r="G45">
        <v>38</v>
      </c>
      <c r="H45" s="2">
        <f t="shared" si="16"/>
        <v>1.6229999999999993</v>
      </c>
      <c r="I45">
        <v>-31.64</v>
      </c>
      <c r="J45">
        <f t="shared" si="1"/>
        <v>218.869</v>
      </c>
    </row>
    <row r="46" spans="2:16">
      <c r="B46">
        <v>10</v>
      </c>
      <c r="C46">
        <v>-4</v>
      </c>
      <c r="G46">
        <v>39</v>
      </c>
      <c r="H46" s="2">
        <f t="shared" si="16"/>
        <v>4.1229999999999993</v>
      </c>
      <c r="I46">
        <v>-31.64</v>
      </c>
      <c r="J46">
        <f t="shared" si="1"/>
        <v>218.869</v>
      </c>
    </row>
    <row r="47" spans="2:16">
      <c r="B47">
        <v>12.5</v>
      </c>
      <c r="C47">
        <v>-4</v>
      </c>
      <c r="G47">
        <v>40</v>
      </c>
      <c r="H47" s="2">
        <f t="shared" si="16"/>
        <v>6.6229999999999993</v>
      </c>
      <c r="I47">
        <v>-31.64</v>
      </c>
      <c r="J47">
        <f t="shared" si="1"/>
        <v>218.869</v>
      </c>
    </row>
    <row r="48" spans="2:16">
      <c r="B48">
        <v>2.5</v>
      </c>
      <c r="C48">
        <v>-8</v>
      </c>
      <c r="G48">
        <v>41</v>
      </c>
      <c r="H48" s="2">
        <f t="shared" si="16"/>
        <v>-3.5039999999999996</v>
      </c>
      <c r="I48">
        <v>-31.64</v>
      </c>
      <c r="J48">
        <f t="shared" si="1"/>
        <v>222.869</v>
      </c>
      <c r="L48">
        <f t="shared" ref="L48" si="21">COUNT(H48:H52)</f>
        <v>5</v>
      </c>
      <c r="M48">
        <f t="shared" ref="M48" si="22">H48</f>
        <v>-3.5039999999999996</v>
      </c>
      <c r="N48">
        <f t="shared" ref="N48" si="23">H52</f>
        <v>6.4960000000000004</v>
      </c>
      <c r="O48">
        <f t="shared" ref="O48" si="24">J48</f>
        <v>222.869</v>
      </c>
      <c r="P48" s="3">
        <v>80000</v>
      </c>
    </row>
    <row r="49" spans="2:16">
      <c r="B49">
        <v>5</v>
      </c>
      <c r="C49">
        <v>-8</v>
      </c>
      <c r="G49">
        <v>42</v>
      </c>
      <c r="H49" s="2">
        <f t="shared" si="16"/>
        <v>-1.0039999999999996</v>
      </c>
      <c r="I49">
        <v>-31.64</v>
      </c>
      <c r="J49">
        <f t="shared" si="1"/>
        <v>222.869</v>
      </c>
    </row>
    <row r="50" spans="2:16">
      <c r="B50">
        <v>7.5</v>
      </c>
      <c r="C50">
        <v>-8</v>
      </c>
      <c r="G50">
        <v>43</v>
      </c>
      <c r="H50" s="2">
        <f t="shared" si="16"/>
        <v>1.4960000000000004</v>
      </c>
      <c r="I50">
        <v>-31.64</v>
      </c>
      <c r="J50">
        <f t="shared" si="1"/>
        <v>222.869</v>
      </c>
    </row>
    <row r="51" spans="2:16">
      <c r="B51">
        <v>10</v>
      </c>
      <c r="C51">
        <v>-8</v>
      </c>
      <c r="G51">
        <v>44</v>
      </c>
      <c r="H51" s="2">
        <f t="shared" si="16"/>
        <v>3.9960000000000004</v>
      </c>
      <c r="I51">
        <v>-31.64</v>
      </c>
      <c r="J51">
        <f t="shared" si="1"/>
        <v>222.869</v>
      </c>
    </row>
    <row r="52" spans="2:16">
      <c r="B52">
        <v>12.5</v>
      </c>
      <c r="C52">
        <v>-8</v>
      </c>
      <c r="G52">
        <v>45</v>
      </c>
      <c r="H52" s="2">
        <f t="shared" si="16"/>
        <v>6.4960000000000004</v>
      </c>
      <c r="I52">
        <v>-31.64</v>
      </c>
      <c r="J52">
        <f t="shared" si="1"/>
        <v>222.869</v>
      </c>
      <c r="P52" s="3"/>
    </row>
    <row r="53" spans="2:16">
      <c r="B53">
        <v>2.5</v>
      </c>
      <c r="C53">
        <v>-12</v>
      </c>
      <c r="G53">
        <v>46</v>
      </c>
      <c r="H53" s="2">
        <f t="shared" si="16"/>
        <v>-3.6310000000000002</v>
      </c>
      <c r="I53">
        <v>-31.64</v>
      </c>
      <c r="J53">
        <f t="shared" si="1"/>
        <v>226.869</v>
      </c>
      <c r="L53">
        <f t="shared" ref="L53" si="25">COUNT(H53:H57)</f>
        <v>5</v>
      </c>
      <c r="M53">
        <f t="shared" ref="M53" si="26">H53</f>
        <v>-3.6310000000000002</v>
      </c>
      <c r="N53">
        <f t="shared" ref="N53" si="27">H57</f>
        <v>6.3689999999999998</v>
      </c>
      <c r="O53">
        <f t="shared" ref="O53" si="28">J53</f>
        <v>226.869</v>
      </c>
      <c r="P53" s="3">
        <v>80000</v>
      </c>
    </row>
    <row r="54" spans="2:16">
      <c r="B54">
        <v>5</v>
      </c>
      <c r="C54">
        <v>-12</v>
      </c>
      <c r="G54">
        <v>47</v>
      </c>
      <c r="H54" s="2">
        <f t="shared" si="16"/>
        <v>-1.1310000000000002</v>
      </c>
      <c r="I54">
        <v>-31.64</v>
      </c>
      <c r="J54">
        <f t="shared" si="1"/>
        <v>226.869</v>
      </c>
    </row>
    <row r="55" spans="2:16">
      <c r="B55">
        <v>7.5</v>
      </c>
      <c r="C55">
        <v>-12</v>
      </c>
      <c r="G55">
        <v>48</v>
      </c>
      <c r="H55" s="2">
        <f t="shared" si="16"/>
        <v>1.3689999999999998</v>
      </c>
      <c r="I55">
        <v>-31.64</v>
      </c>
      <c r="J55">
        <f t="shared" si="1"/>
        <v>226.869</v>
      </c>
    </row>
    <row r="56" spans="2:16">
      <c r="B56">
        <v>10</v>
      </c>
      <c r="C56">
        <v>-12</v>
      </c>
      <c r="G56">
        <v>49</v>
      </c>
      <c r="H56" s="2">
        <f t="shared" si="16"/>
        <v>3.8689999999999998</v>
      </c>
      <c r="I56">
        <v>-31.64</v>
      </c>
      <c r="J56">
        <f t="shared" si="1"/>
        <v>226.869</v>
      </c>
    </row>
    <row r="57" spans="2:16">
      <c r="B57">
        <v>12.5</v>
      </c>
      <c r="C57">
        <v>-12</v>
      </c>
      <c r="G57">
        <v>50</v>
      </c>
      <c r="H57" s="2">
        <f t="shared" si="16"/>
        <v>6.3689999999999998</v>
      </c>
      <c r="I57">
        <v>-31.64</v>
      </c>
      <c r="J57">
        <f t="shared" si="1"/>
        <v>226.869</v>
      </c>
    </row>
    <row r="58" spans="2:16">
      <c r="B58">
        <v>2.5</v>
      </c>
      <c r="C58">
        <v>-16</v>
      </c>
      <c r="G58">
        <v>51</v>
      </c>
      <c r="H58" s="2">
        <f t="shared" si="16"/>
        <v>-3.7579999999999991</v>
      </c>
      <c r="I58">
        <v>-31.64</v>
      </c>
      <c r="J58">
        <f t="shared" si="1"/>
        <v>230.869</v>
      </c>
      <c r="L58">
        <f t="shared" ref="L58" si="29">COUNT(H58:H62)</f>
        <v>5</v>
      </c>
      <c r="M58">
        <f t="shared" ref="M58" si="30">H58</f>
        <v>-3.7579999999999991</v>
      </c>
      <c r="N58">
        <f t="shared" ref="N58" si="31">H62</f>
        <v>6.2420000000000009</v>
      </c>
      <c r="O58">
        <f t="shared" ref="O58" si="32">J58</f>
        <v>230.869</v>
      </c>
      <c r="P58" s="3">
        <v>80000</v>
      </c>
    </row>
    <row r="59" spans="2:16">
      <c r="B59">
        <v>5</v>
      </c>
      <c r="C59">
        <v>-16</v>
      </c>
      <c r="G59">
        <v>52</v>
      </c>
      <c r="H59" s="2">
        <f t="shared" si="16"/>
        <v>-1.2579999999999991</v>
      </c>
      <c r="I59">
        <v>-31.64</v>
      </c>
      <c r="J59">
        <f t="shared" si="1"/>
        <v>230.869</v>
      </c>
    </row>
    <row r="60" spans="2:16">
      <c r="B60">
        <v>7.5</v>
      </c>
      <c r="C60">
        <v>-16</v>
      </c>
      <c r="G60">
        <v>53</v>
      </c>
      <c r="H60" s="2">
        <f t="shared" si="16"/>
        <v>1.2420000000000009</v>
      </c>
      <c r="I60">
        <v>-31.64</v>
      </c>
      <c r="J60">
        <f t="shared" si="1"/>
        <v>230.869</v>
      </c>
    </row>
    <row r="61" spans="2:16">
      <c r="B61">
        <v>10</v>
      </c>
      <c r="C61">
        <v>-16</v>
      </c>
      <c r="G61">
        <v>54</v>
      </c>
      <c r="H61" s="2">
        <f t="shared" si="16"/>
        <v>3.7420000000000009</v>
      </c>
      <c r="I61">
        <v>-31.64</v>
      </c>
      <c r="J61">
        <f t="shared" si="1"/>
        <v>230.869</v>
      </c>
    </row>
    <row r="62" spans="2:16">
      <c r="B62">
        <v>12.5</v>
      </c>
      <c r="C62">
        <v>-16</v>
      </c>
      <c r="G62">
        <v>55</v>
      </c>
      <c r="H62" s="2">
        <f t="shared" si="16"/>
        <v>6.2420000000000009</v>
      </c>
      <c r="I62">
        <v>-31.64</v>
      </c>
      <c r="J62">
        <f t="shared" si="1"/>
        <v>230.869</v>
      </c>
      <c r="P62" s="3"/>
    </row>
    <row r="63" spans="2:16">
      <c r="B63">
        <v>2.5</v>
      </c>
      <c r="C63">
        <v>-24</v>
      </c>
      <c r="G63">
        <v>56</v>
      </c>
      <c r="H63" s="2">
        <f>($H$1+(C63/-40)*($H$3-$H$1))-$H$5+B63</f>
        <v>-4.0120000000000005</v>
      </c>
      <c r="I63">
        <v>-31.64</v>
      </c>
      <c r="J63">
        <f t="shared" si="1"/>
        <v>238.869</v>
      </c>
      <c r="L63">
        <v>3</v>
      </c>
      <c r="M63">
        <f t="shared" ref="M63" si="33">H63</f>
        <v>-4.0120000000000005</v>
      </c>
      <c r="N63">
        <f t="shared" ref="N63" si="34">H67</f>
        <v>5.9879999999999995</v>
      </c>
      <c r="O63">
        <f t="shared" ref="O63" si="35">J63</f>
        <v>238.869</v>
      </c>
      <c r="P63" s="3">
        <v>80000</v>
      </c>
    </row>
    <row r="64" spans="2:16">
      <c r="B64">
        <v>5</v>
      </c>
      <c r="C64">
        <v>-24</v>
      </c>
      <c r="G64">
        <v>57</v>
      </c>
      <c r="H64" s="2">
        <f t="shared" ref="H64:H72" si="36">($H$1+(C64/-40)*($H$3-$H$1))-$H$5+B64</f>
        <v>-1.5120000000000005</v>
      </c>
      <c r="I64">
        <v>-31.64</v>
      </c>
      <c r="J64">
        <f t="shared" si="1"/>
        <v>238.869</v>
      </c>
    </row>
    <row r="65" spans="2:16">
      <c r="B65">
        <v>7.5</v>
      </c>
      <c r="C65">
        <v>-24</v>
      </c>
      <c r="G65">
        <v>58</v>
      </c>
      <c r="H65" s="2">
        <f t="shared" si="36"/>
        <v>0.98799999999999955</v>
      </c>
      <c r="I65">
        <v>-31.64</v>
      </c>
      <c r="J65">
        <f t="shared" si="1"/>
        <v>238.869</v>
      </c>
    </row>
    <row r="66" spans="2:16">
      <c r="B66">
        <v>10</v>
      </c>
      <c r="C66">
        <v>-24</v>
      </c>
      <c r="G66">
        <v>59</v>
      </c>
      <c r="H66" s="2">
        <f t="shared" si="36"/>
        <v>3.4879999999999995</v>
      </c>
      <c r="I66">
        <v>-31.64</v>
      </c>
      <c r="J66">
        <f t="shared" si="1"/>
        <v>238.869</v>
      </c>
    </row>
    <row r="67" spans="2:16">
      <c r="B67">
        <v>12.5</v>
      </c>
      <c r="C67">
        <v>-24</v>
      </c>
      <c r="G67">
        <v>60</v>
      </c>
      <c r="H67" s="2">
        <f t="shared" si="36"/>
        <v>5.9879999999999995</v>
      </c>
      <c r="I67">
        <v>-31.64</v>
      </c>
      <c r="J67">
        <f t="shared" si="1"/>
        <v>238.869</v>
      </c>
    </row>
    <row r="68" spans="2:16">
      <c r="B68">
        <v>2.5</v>
      </c>
      <c r="C68">
        <v>-40</v>
      </c>
      <c r="G68">
        <v>61</v>
      </c>
      <c r="H68" s="2">
        <f t="shared" si="36"/>
        <v>-4.5199999999999996</v>
      </c>
      <c r="I68">
        <v>-31.64</v>
      </c>
      <c r="J68">
        <f t="shared" si="1"/>
        <v>254.869</v>
      </c>
      <c r="L68">
        <v>3</v>
      </c>
      <c r="M68">
        <f t="shared" ref="M68" si="37">H68</f>
        <v>-4.5199999999999996</v>
      </c>
      <c r="N68">
        <f t="shared" ref="N68" si="38">H72</f>
        <v>5.48</v>
      </c>
      <c r="O68">
        <f t="shared" ref="O68" si="39">J68</f>
        <v>254.869</v>
      </c>
      <c r="P68" s="3">
        <v>80000</v>
      </c>
    </row>
    <row r="69" spans="2:16">
      <c r="B69">
        <v>5</v>
      </c>
      <c r="C69">
        <v>-40</v>
      </c>
      <c r="G69">
        <v>62</v>
      </c>
      <c r="H69" s="2">
        <f t="shared" si="36"/>
        <v>-2.0199999999999996</v>
      </c>
      <c r="I69">
        <v>-31.64</v>
      </c>
      <c r="J69">
        <f t="shared" si="1"/>
        <v>254.869</v>
      </c>
    </row>
    <row r="70" spans="2:16">
      <c r="B70">
        <v>7.5</v>
      </c>
      <c r="C70">
        <v>-40</v>
      </c>
      <c r="G70">
        <v>63</v>
      </c>
      <c r="H70" s="2">
        <f t="shared" si="36"/>
        <v>0.48000000000000043</v>
      </c>
      <c r="I70">
        <v>-31.64</v>
      </c>
      <c r="J70">
        <f t="shared" si="1"/>
        <v>254.869</v>
      </c>
    </row>
    <row r="71" spans="2:16">
      <c r="B71">
        <v>10</v>
      </c>
      <c r="C71">
        <v>-40</v>
      </c>
      <c r="G71">
        <v>64</v>
      </c>
      <c r="H71" s="2">
        <f t="shared" si="36"/>
        <v>2.9800000000000004</v>
      </c>
      <c r="I71">
        <v>-31.64</v>
      </c>
      <c r="J71">
        <f t="shared" si="1"/>
        <v>254.869</v>
      </c>
    </row>
    <row r="72" spans="2:16">
      <c r="B72">
        <v>12.5</v>
      </c>
      <c r="C72">
        <v>-40</v>
      </c>
      <c r="G72">
        <v>65</v>
      </c>
      <c r="H72" s="2">
        <f t="shared" si="36"/>
        <v>5.48</v>
      </c>
      <c r="I72">
        <v>-31.64</v>
      </c>
      <c r="J72">
        <f t="shared" si="1"/>
        <v>254.869</v>
      </c>
    </row>
    <row r="73" spans="2:16">
      <c r="H73" s="2"/>
    </row>
    <row r="74" spans="2:16">
      <c r="H74" s="2"/>
    </row>
    <row r="75" spans="2:16">
      <c r="H75" s="2"/>
    </row>
    <row r="76" spans="2:16">
      <c r="H76" s="2"/>
    </row>
    <row r="77" spans="2:16">
      <c r="H77" s="2"/>
    </row>
  </sheetData>
  <sortState ref="R8:V72">
    <sortCondition descending="1" ref="U8:U72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 enableFormatConditionsCalculation="0"/>
  <dimension ref="B1:Z77"/>
  <sheetViews>
    <sheetView topLeftCell="E1" workbookViewId="0">
      <selection activeCell="S8" sqref="S8:W20"/>
    </sheetView>
  </sheetViews>
  <sheetFormatPr baseColWidth="10" defaultColWidth="8.83203125" defaultRowHeight="14" x14ac:dyDescent="0"/>
  <cols>
    <col min="2" max="2" width="21" bestFit="1" customWidth="1"/>
    <col min="3" max="3" width="16.1640625" bestFit="1" customWidth="1"/>
  </cols>
  <sheetData>
    <row r="1" spans="2:23">
      <c r="G1" s="1" t="s">
        <v>9</v>
      </c>
      <c r="H1">
        <v>9.32</v>
      </c>
    </row>
    <row r="2" spans="2:23">
      <c r="G2" s="1" t="s">
        <v>11</v>
      </c>
      <c r="H2">
        <v>7.43</v>
      </c>
    </row>
    <row r="3" spans="2:23">
      <c r="G3" s="1" t="s">
        <v>10</v>
      </c>
      <c r="H3">
        <v>8.33</v>
      </c>
    </row>
    <row r="4" spans="2:23">
      <c r="G4" s="1" t="s">
        <v>75</v>
      </c>
      <c r="H4">
        <v>214.23500000000001</v>
      </c>
    </row>
    <row r="5" spans="2:23">
      <c r="G5" s="1" t="s">
        <v>8</v>
      </c>
      <c r="H5">
        <v>15</v>
      </c>
    </row>
    <row r="6" spans="2:23">
      <c r="G6" s="1"/>
    </row>
    <row r="7" spans="2:23" s="4" customFormat="1">
      <c r="B7" s="4" t="s">
        <v>3</v>
      </c>
      <c r="C7" s="4" t="s">
        <v>4</v>
      </c>
      <c r="H7" s="4" t="s">
        <v>5</v>
      </c>
      <c r="I7" s="4" t="s">
        <v>6</v>
      </c>
      <c r="J7" s="4" t="s">
        <v>7</v>
      </c>
      <c r="L7" s="4" t="s">
        <v>13</v>
      </c>
      <c r="M7" s="4" t="s">
        <v>14</v>
      </c>
      <c r="N7" s="4" t="s">
        <v>15</v>
      </c>
      <c r="O7" s="4" t="s">
        <v>7</v>
      </c>
      <c r="P7" s="4" t="s">
        <v>16</v>
      </c>
    </row>
    <row r="8" spans="2:23">
      <c r="B8">
        <v>2.5</v>
      </c>
      <c r="C8">
        <v>0</v>
      </c>
      <c r="G8">
        <v>1</v>
      </c>
      <c r="H8" s="2">
        <f t="shared" ref="H8:H32" si="0">($H$1+(C8/40)*($H$2-$H$1))-$H$5+B8</f>
        <v>-3.1799999999999997</v>
      </c>
      <c r="I8">
        <v>-41.63</v>
      </c>
      <c r="J8">
        <f>$H$4-C8</f>
        <v>214.23500000000001</v>
      </c>
      <c r="L8">
        <f>COUNT(H8:H12)</f>
        <v>5</v>
      </c>
      <c r="M8">
        <f>H8</f>
        <v>-3.1799999999999997</v>
      </c>
      <c r="N8">
        <f>H12</f>
        <v>6.82</v>
      </c>
      <c r="O8">
        <f>J8</f>
        <v>214.23500000000001</v>
      </c>
      <c r="P8" s="3">
        <v>80000</v>
      </c>
      <c r="S8">
        <v>3</v>
      </c>
      <c r="T8">
        <v>-5.07</v>
      </c>
      <c r="U8">
        <v>4.93</v>
      </c>
      <c r="V8">
        <v>174.23500000000001</v>
      </c>
      <c r="W8">
        <v>72000</v>
      </c>
    </row>
    <row r="9" spans="2:23">
      <c r="B9">
        <v>5</v>
      </c>
      <c r="C9">
        <v>0</v>
      </c>
      <c r="G9">
        <v>2</v>
      </c>
      <c r="H9" s="2">
        <f t="shared" si="0"/>
        <v>-0.67999999999999972</v>
      </c>
      <c r="I9">
        <v>-41.63</v>
      </c>
      <c r="J9">
        <f t="shared" ref="J9:J72" si="1">$H$4-C9</f>
        <v>214.23500000000001</v>
      </c>
      <c r="S9">
        <v>3</v>
      </c>
      <c r="T9">
        <v>-4.3140000000000001</v>
      </c>
      <c r="U9">
        <v>5.6859999999999999</v>
      </c>
      <c r="V9">
        <v>190.23500000000001</v>
      </c>
      <c r="W9">
        <v>72000</v>
      </c>
    </row>
    <row r="10" spans="2:23">
      <c r="B10">
        <v>7.5</v>
      </c>
      <c r="C10">
        <v>0</v>
      </c>
      <c r="G10">
        <v>3</v>
      </c>
      <c r="H10" s="2">
        <f t="shared" si="0"/>
        <v>1.8200000000000003</v>
      </c>
      <c r="I10">
        <v>-41.63</v>
      </c>
      <c r="J10">
        <f t="shared" si="1"/>
        <v>214.23500000000001</v>
      </c>
      <c r="S10">
        <v>5</v>
      </c>
      <c r="T10">
        <v>-3.9359999999999999</v>
      </c>
      <c r="U10">
        <v>6.0640000000000001</v>
      </c>
      <c r="V10">
        <v>198.23500000000001</v>
      </c>
      <c r="W10">
        <v>80000</v>
      </c>
    </row>
    <row r="11" spans="2:23">
      <c r="B11">
        <v>10</v>
      </c>
      <c r="C11">
        <v>0</v>
      </c>
      <c r="G11">
        <v>4</v>
      </c>
      <c r="H11" s="2">
        <f t="shared" si="0"/>
        <v>4.32</v>
      </c>
      <c r="I11">
        <v>-41.63</v>
      </c>
      <c r="J11">
        <f t="shared" si="1"/>
        <v>214.23500000000001</v>
      </c>
      <c r="S11">
        <v>5</v>
      </c>
      <c r="T11">
        <v>-3.7469999999999999</v>
      </c>
      <c r="U11">
        <v>6.2530000000000001</v>
      </c>
      <c r="V11">
        <v>202.23500000000001</v>
      </c>
      <c r="W11">
        <v>80000</v>
      </c>
    </row>
    <row r="12" spans="2:23">
      <c r="B12">
        <v>12.5</v>
      </c>
      <c r="C12">
        <v>0</v>
      </c>
      <c r="G12">
        <v>5</v>
      </c>
      <c r="H12" s="2">
        <f t="shared" si="0"/>
        <v>6.82</v>
      </c>
      <c r="I12">
        <v>-41.63</v>
      </c>
      <c r="J12">
        <f t="shared" si="1"/>
        <v>214.23500000000001</v>
      </c>
      <c r="S12">
        <v>5</v>
      </c>
      <c r="T12">
        <v>-3.5579999999999998</v>
      </c>
      <c r="U12">
        <v>6.4420000000000002</v>
      </c>
      <c r="V12">
        <v>206.23500000000001</v>
      </c>
      <c r="W12">
        <v>80000</v>
      </c>
    </row>
    <row r="13" spans="2:23">
      <c r="B13">
        <v>2.5</v>
      </c>
      <c r="C13">
        <v>4</v>
      </c>
      <c r="G13">
        <v>6</v>
      </c>
      <c r="H13" s="2">
        <f t="shared" si="0"/>
        <v>-3.3689999999999998</v>
      </c>
      <c r="I13">
        <v>-41.63</v>
      </c>
      <c r="J13">
        <f t="shared" si="1"/>
        <v>210.23500000000001</v>
      </c>
      <c r="L13">
        <f>COUNT(H13:H17)</f>
        <v>5</v>
      </c>
      <c r="M13">
        <f>H13</f>
        <v>-3.3689999999999998</v>
      </c>
      <c r="N13">
        <f>H17</f>
        <v>6.6310000000000002</v>
      </c>
      <c r="O13">
        <f t="shared" ref="O13" si="2">J13</f>
        <v>210.23500000000001</v>
      </c>
      <c r="P13" s="3">
        <v>80000</v>
      </c>
      <c r="S13">
        <v>5</v>
      </c>
      <c r="T13">
        <v>-3.3689999999999998</v>
      </c>
      <c r="U13">
        <v>6.6310000000000002</v>
      </c>
      <c r="V13">
        <v>210.23500000000001</v>
      </c>
      <c r="W13">
        <v>80000</v>
      </c>
    </row>
    <row r="14" spans="2:23">
      <c r="B14">
        <v>5</v>
      </c>
      <c r="C14">
        <v>4</v>
      </c>
      <c r="G14">
        <v>7</v>
      </c>
      <c r="H14" s="2">
        <f t="shared" si="0"/>
        <v>-0.86899999999999977</v>
      </c>
      <c r="I14">
        <v>-41.63</v>
      </c>
      <c r="J14">
        <f t="shared" si="1"/>
        <v>210.23500000000001</v>
      </c>
      <c r="S14">
        <v>5</v>
      </c>
      <c r="T14">
        <v>-3.1799999999999997</v>
      </c>
      <c r="U14">
        <v>6.82</v>
      </c>
      <c r="V14">
        <v>214.23500000000001</v>
      </c>
      <c r="W14">
        <v>80000</v>
      </c>
    </row>
    <row r="15" spans="2:23">
      <c r="B15">
        <v>7.5</v>
      </c>
      <c r="C15">
        <v>4</v>
      </c>
      <c r="G15">
        <v>8</v>
      </c>
      <c r="H15" s="2">
        <f t="shared" si="0"/>
        <v>1.6310000000000002</v>
      </c>
      <c r="I15">
        <v>-41.63</v>
      </c>
      <c r="J15">
        <f t="shared" si="1"/>
        <v>210.23500000000001</v>
      </c>
      <c r="S15">
        <v>5</v>
      </c>
      <c r="T15">
        <v>-3.2789999999999999</v>
      </c>
      <c r="U15">
        <v>6.7210000000000001</v>
      </c>
      <c r="V15">
        <v>218.23500000000001</v>
      </c>
      <c r="W15">
        <v>80000</v>
      </c>
    </row>
    <row r="16" spans="2:23">
      <c r="B16">
        <v>10</v>
      </c>
      <c r="C16">
        <v>4</v>
      </c>
      <c r="G16">
        <v>9</v>
      </c>
      <c r="H16" s="2">
        <f t="shared" si="0"/>
        <v>4.1310000000000002</v>
      </c>
      <c r="I16">
        <v>-41.63</v>
      </c>
      <c r="J16">
        <f t="shared" si="1"/>
        <v>210.23500000000001</v>
      </c>
      <c r="S16">
        <v>5</v>
      </c>
      <c r="T16">
        <v>-3.3780000000000001</v>
      </c>
      <c r="U16">
        <v>6.6219999999999999</v>
      </c>
      <c r="V16">
        <v>222.23500000000001</v>
      </c>
      <c r="W16">
        <v>80000</v>
      </c>
    </row>
    <row r="17" spans="2:26">
      <c r="B17">
        <v>12.5</v>
      </c>
      <c r="C17">
        <v>4</v>
      </c>
      <c r="G17">
        <v>10</v>
      </c>
      <c r="H17" s="2">
        <f t="shared" si="0"/>
        <v>6.6310000000000002</v>
      </c>
      <c r="I17">
        <v>-41.63</v>
      </c>
      <c r="J17">
        <f t="shared" si="1"/>
        <v>210.23500000000001</v>
      </c>
      <c r="P17" s="3"/>
      <c r="S17">
        <v>5</v>
      </c>
      <c r="T17">
        <v>-3.4770000000000003</v>
      </c>
      <c r="U17">
        <v>6.5229999999999997</v>
      </c>
      <c r="V17">
        <v>226.23500000000001</v>
      </c>
      <c r="W17">
        <v>80000</v>
      </c>
    </row>
    <row r="18" spans="2:26">
      <c r="B18">
        <v>2.5</v>
      </c>
      <c r="C18">
        <v>8</v>
      </c>
      <c r="G18">
        <v>11</v>
      </c>
      <c r="H18" s="2">
        <f t="shared" si="0"/>
        <v>-3.5579999999999998</v>
      </c>
      <c r="I18">
        <v>-41.63</v>
      </c>
      <c r="J18">
        <f t="shared" si="1"/>
        <v>206.23500000000001</v>
      </c>
      <c r="L18">
        <f>COUNT(H18:H22)</f>
        <v>5</v>
      </c>
      <c r="M18">
        <f>H18</f>
        <v>-3.5579999999999998</v>
      </c>
      <c r="N18">
        <f>H22</f>
        <v>6.4420000000000002</v>
      </c>
      <c r="O18">
        <f t="shared" ref="O18" si="3">J18</f>
        <v>206.23500000000001</v>
      </c>
      <c r="P18" s="3">
        <v>80000</v>
      </c>
      <c r="S18">
        <v>5</v>
      </c>
      <c r="T18">
        <v>-3.5760000000000005</v>
      </c>
      <c r="U18">
        <v>6.4239999999999995</v>
      </c>
      <c r="V18">
        <v>230.23500000000001</v>
      </c>
      <c r="W18">
        <v>80000</v>
      </c>
    </row>
    <row r="19" spans="2:26">
      <c r="B19">
        <v>5</v>
      </c>
      <c r="C19">
        <v>8</v>
      </c>
      <c r="G19">
        <v>12</v>
      </c>
      <c r="H19" s="2">
        <f t="shared" si="0"/>
        <v>-1.0579999999999998</v>
      </c>
      <c r="I19">
        <v>-41.63</v>
      </c>
      <c r="J19">
        <f t="shared" si="1"/>
        <v>206.23500000000001</v>
      </c>
      <c r="S19">
        <v>3</v>
      </c>
      <c r="T19">
        <v>-3.7739999999999991</v>
      </c>
      <c r="U19">
        <v>6.2260000000000009</v>
      </c>
      <c r="V19">
        <v>238.23500000000001</v>
      </c>
      <c r="W19">
        <v>72000</v>
      </c>
    </row>
    <row r="20" spans="2:26">
      <c r="B20">
        <v>7.5</v>
      </c>
      <c r="C20">
        <v>8</v>
      </c>
      <c r="G20">
        <v>13</v>
      </c>
      <c r="H20" s="2">
        <f t="shared" si="0"/>
        <v>1.4420000000000002</v>
      </c>
      <c r="I20">
        <v>-41.63</v>
      </c>
      <c r="J20">
        <f t="shared" si="1"/>
        <v>206.23500000000001</v>
      </c>
      <c r="S20">
        <v>3</v>
      </c>
      <c r="T20">
        <v>-4.17</v>
      </c>
      <c r="U20">
        <v>5.83</v>
      </c>
      <c r="V20">
        <v>254.23500000000001</v>
      </c>
      <c r="W20">
        <v>72000</v>
      </c>
    </row>
    <row r="21" spans="2:26">
      <c r="B21">
        <v>10</v>
      </c>
      <c r="C21">
        <v>8</v>
      </c>
      <c r="G21">
        <v>14</v>
      </c>
      <c r="H21" s="2">
        <f t="shared" si="0"/>
        <v>3.9420000000000002</v>
      </c>
      <c r="I21">
        <v>-41.63</v>
      </c>
      <c r="J21">
        <f t="shared" si="1"/>
        <v>206.23500000000001</v>
      </c>
    </row>
    <row r="22" spans="2:26">
      <c r="B22">
        <v>12.5</v>
      </c>
      <c r="C22">
        <v>8</v>
      </c>
      <c r="G22">
        <v>15</v>
      </c>
      <c r="H22" s="2">
        <f t="shared" si="0"/>
        <v>6.4420000000000002</v>
      </c>
      <c r="I22">
        <v>-41.63</v>
      </c>
      <c r="J22">
        <f t="shared" si="1"/>
        <v>206.23500000000001</v>
      </c>
      <c r="Z22">
        <v>12000</v>
      </c>
    </row>
    <row r="23" spans="2:26">
      <c r="B23">
        <v>2.5</v>
      </c>
      <c r="C23">
        <v>12</v>
      </c>
      <c r="G23">
        <v>16</v>
      </c>
      <c r="H23" s="2">
        <f t="shared" si="0"/>
        <v>-3.7469999999999999</v>
      </c>
      <c r="I23">
        <v>-41.63</v>
      </c>
      <c r="J23">
        <f t="shared" si="1"/>
        <v>202.23500000000001</v>
      </c>
      <c r="L23">
        <f>COUNT(H23:H27)</f>
        <v>5</v>
      </c>
      <c r="M23">
        <f>H23</f>
        <v>-3.7469999999999999</v>
      </c>
      <c r="N23">
        <f>H27</f>
        <v>6.2530000000000001</v>
      </c>
      <c r="O23">
        <f t="shared" ref="O23" si="4">J23</f>
        <v>202.23500000000001</v>
      </c>
      <c r="P23" s="3">
        <v>80000</v>
      </c>
    </row>
    <row r="24" spans="2:26">
      <c r="B24">
        <v>5</v>
      </c>
      <c r="C24">
        <v>12</v>
      </c>
      <c r="G24">
        <v>17</v>
      </c>
      <c r="H24" s="2">
        <f t="shared" si="0"/>
        <v>-1.2469999999999999</v>
      </c>
      <c r="I24">
        <v>-41.63</v>
      </c>
      <c r="J24">
        <f t="shared" si="1"/>
        <v>202.23500000000001</v>
      </c>
    </row>
    <row r="25" spans="2:26">
      <c r="B25">
        <v>7.5</v>
      </c>
      <c r="C25">
        <v>12</v>
      </c>
      <c r="G25">
        <v>18</v>
      </c>
      <c r="H25" s="2">
        <f t="shared" si="0"/>
        <v>1.2530000000000001</v>
      </c>
      <c r="I25">
        <v>-41.63</v>
      </c>
      <c r="J25">
        <f t="shared" si="1"/>
        <v>202.23500000000001</v>
      </c>
    </row>
    <row r="26" spans="2:26">
      <c r="B26">
        <v>10</v>
      </c>
      <c r="C26">
        <v>12</v>
      </c>
      <c r="G26">
        <v>19</v>
      </c>
      <c r="H26" s="2">
        <f t="shared" si="0"/>
        <v>3.7530000000000001</v>
      </c>
      <c r="I26">
        <v>-41.63</v>
      </c>
      <c r="J26">
        <f t="shared" si="1"/>
        <v>202.23500000000001</v>
      </c>
    </row>
    <row r="27" spans="2:26">
      <c r="B27">
        <v>12.5</v>
      </c>
      <c r="C27">
        <v>12</v>
      </c>
      <c r="G27">
        <v>20</v>
      </c>
      <c r="H27" s="2">
        <f t="shared" si="0"/>
        <v>6.2530000000000001</v>
      </c>
      <c r="I27">
        <v>-41.63</v>
      </c>
      <c r="J27">
        <f t="shared" si="1"/>
        <v>202.23500000000001</v>
      </c>
      <c r="P27" s="3"/>
    </row>
    <row r="28" spans="2:26">
      <c r="B28">
        <v>2.5</v>
      </c>
      <c r="C28">
        <v>16</v>
      </c>
      <c r="G28">
        <v>21</v>
      </c>
      <c r="H28" s="2">
        <f t="shared" si="0"/>
        <v>-3.9359999999999999</v>
      </c>
      <c r="I28">
        <v>-41.63</v>
      </c>
      <c r="J28">
        <f t="shared" si="1"/>
        <v>198.23500000000001</v>
      </c>
      <c r="L28">
        <f t="shared" ref="L28" si="5">COUNT(H28:H32)</f>
        <v>5</v>
      </c>
      <c r="M28">
        <f t="shared" ref="M28" si="6">H28</f>
        <v>-3.9359999999999999</v>
      </c>
      <c r="N28">
        <f t="shared" ref="N28" si="7">H32</f>
        <v>6.0640000000000001</v>
      </c>
      <c r="O28">
        <f t="shared" ref="O28" si="8">J28</f>
        <v>198.23500000000001</v>
      </c>
      <c r="P28" s="3">
        <v>80000</v>
      </c>
    </row>
    <row r="29" spans="2:26">
      <c r="B29">
        <v>5</v>
      </c>
      <c r="C29">
        <v>16</v>
      </c>
      <c r="G29">
        <v>22</v>
      </c>
      <c r="H29" s="2">
        <f t="shared" si="0"/>
        <v>-1.4359999999999999</v>
      </c>
      <c r="I29">
        <v>-41.63</v>
      </c>
      <c r="J29">
        <f t="shared" si="1"/>
        <v>198.23500000000001</v>
      </c>
    </row>
    <row r="30" spans="2:26">
      <c r="B30">
        <v>7.5</v>
      </c>
      <c r="C30">
        <v>16</v>
      </c>
      <c r="G30">
        <v>23</v>
      </c>
      <c r="H30" s="2">
        <f t="shared" si="0"/>
        <v>1.0640000000000001</v>
      </c>
      <c r="I30">
        <v>-41.63</v>
      </c>
      <c r="J30">
        <f t="shared" si="1"/>
        <v>198.23500000000001</v>
      </c>
    </row>
    <row r="31" spans="2:26">
      <c r="B31">
        <v>10</v>
      </c>
      <c r="C31">
        <v>16</v>
      </c>
      <c r="G31">
        <v>24</v>
      </c>
      <c r="H31" s="2">
        <f t="shared" si="0"/>
        <v>3.5640000000000001</v>
      </c>
      <c r="I31">
        <v>-41.63</v>
      </c>
      <c r="J31">
        <f t="shared" si="1"/>
        <v>198.23500000000001</v>
      </c>
    </row>
    <row r="32" spans="2:26">
      <c r="B32">
        <v>12.5</v>
      </c>
      <c r="C32">
        <v>16</v>
      </c>
      <c r="G32">
        <v>25</v>
      </c>
      <c r="H32" s="2">
        <f t="shared" si="0"/>
        <v>6.0640000000000001</v>
      </c>
      <c r="I32">
        <v>-41.63</v>
      </c>
      <c r="J32">
        <f t="shared" si="1"/>
        <v>198.23500000000001</v>
      </c>
    </row>
    <row r="33" spans="2:16">
      <c r="B33">
        <v>2.5</v>
      </c>
      <c r="C33">
        <v>24</v>
      </c>
      <c r="G33">
        <v>26</v>
      </c>
      <c r="H33" s="2">
        <f>($H$1+(C33/40)*($H$2-$H$1))-$H$5+B33</f>
        <v>-4.3140000000000001</v>
      </c>
      <c r="I33">
        <v>-41.63</v>
      </c>
      <c r="J33">
        <f t="shared" si="1"/>
        <v>190.23500000000001</v>
      </c>
      <c r="L33">
        <v>3</v>
      </c>
      <c r="M33">
        <f t="shared" ref="M33" si="9">H33</f>
        <v>-4.3140000000000001</v>
      </c>
      <c r="N33">
        <f t="shared" ref="N33" si="10">H37</f>
        <v>5.6859999999999999</v>
      </c>
      <c r="O33">
        <f t="shared" ref="O33" si="11">J33</f>
        <v>190.23500000000001</v>
      </c>
      <c r="P33" s="3">
        <v>80000</v>
      </c>
    </row>
    <row r="34" spans="2:16">
      <c r="B34">
        <v>5</v>
      </c>
      <c r="C34">
        <v>24</v>
      </c>
      <c r="G34">
        <v>27</v>
      </c>
      <c r="H34" s="2">
        <f t="shared" ref="H34:H42" si="12">($H$1+(C34/40)*($H$2-$H$1))-$H$5+B34</f>
        <v>-1.8140000000000001</v>
      </c>
      <c r="I34">
        <v>-41.63</v>
      </c>
      <c r="J34">
        <f t="shared" si="1"/>
        <v>190.23500000000001</v>
      </c>
    </row>
    <row r="35" spans="2:16">
      <c r="B35">
        <v>7.5</v>
      </c>
      <c r="C35">
        <v>24</v>
      </c>
      <c r="G35">
        <v>28</v>
      </c>
      <c r="H35" s="2">
        <f t="shared" si="12"/>
        <v>0.68599999999999994</v>
      </c>
      <c r="I35">
        <v>-41.63</v>
      </c>
      <c r="J35">
        <f t="shared" si="1"/>
        <v>190.23500000000001</v>
      </c>
    </row>
    <row r="36" spans="2:16">
      <c r="B36">
        <v>10</v>
      </c>
      <c r="C36">
        <v>24</v>
      </c>
      <c r="G36">
        <v>29</v>
      </c>
      <c r="H36" s="2">
        <f t="shared" si="12"/>
        <v>3.1859999999999999</v>
      </c>
      <c r="I36">
        <v>-41.63</v>
      </c>
      <c r="J36">
        <f t="shared" si="1"/>
        <v>190.23500000000001</v>
      </c>
    </row>
    <row r="37" spans="2:16">
      <c r="B37">
        <v>12.5</v>
      </c>
      <c r="C37">
        <v>24</v>
      </c>
      <c r="G37">
        <v>30</v>
      </c>
      <c r="H37" s="2">
        <f t="shared" si="12"/>
        <v>5.6859999999999999</v>
      </c>
      <c r="I37">
        <v>-41.63</v>
      </c>
      <c r="J37">
        <f t="shared" si="1"/>
        <v>190.23500000000001</v>
      </c>
      <c r="P37" s="3"/>
    </row>
    <row r="38" spans="2:16">
      <c r="B38">
        <v>2.5</v>
      </c>
      <c r="C38">
        <v>40</v>
      </c>
      <c r="G38">
        <v>31</v>
      </c>
      <c r="H38" s="2">
        <f t="shared" si="12"/>
        <v>-5.07</v>
      </c>
      <c r="I38">
        <v>-41.63</v>
      </c>
      <c r="J38">
        <f t="shared" si="1"/>
        <v>174.23500000000001</v>
      </c>
      <c r="L38">
        <v>3</v>
      </c>
      <c r="M38">
        <f t="shared" ref="M38" si="13">H38</f>
        <v>-5.07</v>
      </c>
      <c r="N38">
        <f t="shared" ref="N38" si="14">H42</f>
        <v>4.93</v>
      </c>
      <c r="O38">
        <f t="shared" ref="O38" si="15">J38</f>
        <v>174.23500000000001</v>
      </c>
      <c r="P38" s="3">
        <v>80000</v>
      </c>
    </row>
    <row r="39" spans="2:16">
      <c r="B39">
        <v>5</v>
      </c>
      <c r="C39">
        <v>40</v>
      </c>
      <c r="G39">
        <v>32</v>
      </c>
      <c r="H39" s="2">
        <f t="shared" si="12"/>
        <v>-2.5700000000000003</v>
      </c>
      <c r="I39">
        <v>-41.63</v>
      </c>
      <c r="J39">
        <f t="shared" si="1"/>
        <v>174.23500000000001</v>
      </c>
    </row>
    <row r="40" spans="2:16">
      <c r="B40">
        <v>7.5</v>
      </c>
      <c r="C40">
        <v>40</v>
      </c>
      <c r="G40">
        <v>33</v>
      </c>
      <c r="H40" s="2">
        <f t="shared" si="12"/>
        <v>-7.0000000000000284E-2</v>
      </c>
      <c r="I40">
        <v>-41.63</v>
      </c>
      <c r="J40">
        <f t="shared" si="1"/>
        <v>174.23500000000001</v>
      </c>
    </row>
    <row r="41" spans="2:16">
      <c r="B41">
        <v>10</v>
      </c>
      <c r="C41">
        <v>40</v>
      </c>
      <c r="G41">
        <v>34</v>
      </c>
      <c r="H41" s="2">
        <f t="shared" si="12"/>
        <v>2.4299999999999997</v>
      </c>
      <c r="I41">
        <v>-41.63</v>
      </c>
      <c r="J41">
        <f t="shared" si="1"/>
        <v>174.23500000000001</v>
      </c>
    </row>
    <row r="42" spans="2:16">
      <c r="B42">
        <v>12.5</v>
      </c>
      <c r="C42">
        <v>40</v>
      </c>
      <c r="G42">
        <v>35</v>
      </c>
      <c r="H42" s="2">
        <f t="shared" si="12"/>
        <v>4.93</v>
      </c>
      <c r="I42">
        <v>-41.63</v>
      </c>
      <c r="J42">
        <f t="shared" si="1"/>
        <v>174.23500000000001</v>
      </c>
    </row>
    <row r="43" spans="2:16">
      <c r="B43">
        <v>2.5</v>
      </c>
      <c r="C43">
        <v>-4</v>
      </c>
      <c r="G43">
        <v>36</v>
      </c>
      <c r="H43" s="2">
        <f t="shared" ref="H43:H62" si="16">($H$1+(C43/-40)*($H$3-$H$1))-$H$5+B43</f>
        <v>-3.2789999999999999</v>
      </c>
      <c r="I43">
        <v>-41.63</v>
      </c>
      <c r="J43">
        <f t="shared" si="1"/>
        <v>218.23500000000001</v>
      </c>
      <c r="L43">
        <f t="shared" ref="L43" si="17">COUNT(H43:H47)</f>
        <v>5</v>
      </c>
      <c r="M43">
        <f t="shared" ref="M43" si="18">H43</f>
        <v>-3.2789999999999999</v>
      </c>
      <c r="N43">
        <f t="shared" ref="N43" si="19">H47</f>
        <v>6.7210000000000001</v>
      </c>
      <c r="O43">
        <f t="shared" ref="O43" si="20">J43</f>
        <v>218.23500000000001</v>
      </c>
      <c r="P43" s="3">
        <v>80000</v>
      </c>
    </row>
    <row r="44" spans="2:16">
      <c r="B44">
        <v>5</v>
      </c>
      <c r="C44">
        <v>-4</v>
      </c>
      <c r="G44">
        <v>37</v>
      </c>
      <c r="H44" s="2">
        <f t="shared" si="16"/>
        <v>-0.77899999999999991</v>
      </c>
      <c r="I44">
        <v>-41.63</v>
      </c>
      <c r="J44">
        <f t="shared" si="1"/>
        <v>218.23500000000001</v>
      </c>
    </row>
    <row r="45" spans="2:16">
      <c r="B45">
        <v>7.5</v>
      </c>
      <c r="C45">
        <v>-4</v>
      </c>
      <c r="G45">
        <v>38</v>
      </c>
      <c r="H45" s="2">
        <f t="shared" si="16"/>
        <v>1.7210000000000001</v>
      </c>
      <c r="I45">
        <v>-41.63</v>
      </c>
      <c r="J45">
        <f t="shared" si="1"/>
        <v>218.23500000000001</v>
      </c>
    </row>
    <row r="46" spans="2:16">
      <c r="B46">
        <v>10</v>
      </c>
      <c r="C46">
        <v>-4</v>
      </c>
      <c r="G46">
        <v>39</v>
      </c>
      <c r="H46" s="2">
        <f t="shared" si="16"/>
        <v>4.2210000000000001</v>
      </c>
      <c r="I46">
        <v>-41.63</v>
      </c>
      <c r="J46">
        <f t="shared" si="1"/>
        <v>218.23500000000001</v>
      </c>
    </row>
    <row r="47" spans="2:16">
      <c r="B47">
        <v>12.5</v>
      </c>
      <c r="C47">
        <v>-4</v>
      </c>
      <c r="G47">
        <v>40</v>
      </c>
      <c r="H47" s="2">
        <f t="shared" si="16"/>
        <v>6.7210000000000001</v>
      </c>
      <c r="I47">
        <v>-41.63</v>
      </c>
      <c r="J47">
        <f t="shared" si="1"/>
        <v>218.23500000000001</v>
      </c>
    </row>
    <row r="48" spans="2:16">
      <c r="B48">
        <v>2.5</v>
      </c>
      <c r="C48">
        <v>-8</v>
      </c>
      <c r="G48">
        <v>41</v>
      </c>
      <c r="H48" s="2">
        <f t="shared" si="16"/>
        <v>-3.3780000000000001</v>
      </c>
      <c r="I48">
        <v>-41.63</v>
      </c>
      <c r="J48">
        <f t="shared" si="1"/>
        <v>222.23500000000001</v>
      </c>
      <c r="L48">
        <f t="shared" ref="L48" si="21">COUNT(H48:H52)</f>
        <v>5</v>
      </c>
      <c r="M48">
        <f t="shared" ref="M48" si="22">H48</f>
        <v>-3.3780000000000001</v>
      </c>
      <c r="N48">
        <f t="shared" ref="N48" si="23">H52</f>
        <v>6.6219999999999999</v>
      </c>
      <c r="O48">
        <f t="shared" ref="O48" si="24">J48</f>
        <v>222.23500000000001</v>
      </c>
      <c r="P48" s="3">
        <v>80000</v>
      </c>
    </row>
    <row r="49" spans="2:16">
      <c r="B49">
        <v>5</v>
      </c>
      <c r="C49">
        <v>-8</v>
      </c>
      <c r="G49">
        <v>42</v>
      </c>
      <c r="H49" s="2">
        <f t="shared" si="16"/>
        <v>-0.87800000000000011</v>
      </c>
      <c r="I49">
        <v>-41.63</v>
      </c>
      <c r="J49">
        <f t="shared" si="1"/>
        <v>222.23500000000001</v>
      </c>
    </row>
    <row r="50" spans="2:16">
      <c r="B50">
        <v>7.5</v>
      </c>
      <c r="C50">
        <v>-8</v>
      </c>
      <c r="G50">
        <v>43</v>
      </c>
      <c r="H50" s="2">
        <f t="shared" si="16"/>
        <v>1.6219999999999999</v>
      </c>
      <c r="I50">
        <v>-41.63</v>
      </c>
      <c r="J50">
        <f t="shared" si="1"/>
        <v>222.23500000000001</v>
      </c>
    </row>
    <row r="51" spans="2:16">
      <c r="B51">
        <v>10</v>
      </c>
      <c r="C51">
        <v>-8</v>
      </c>
      <c r="G51">
        <v>44</v>
      </c>
      <c r="H51" s="2">
        <f t="shared" si="16"/>
        <v>4.1219999999999999</v>
      </c>
      <c r="I51">
        <v>-41.63</v>
      </c>
      <c r="J51">
        <f t="shared" si="1"/>
        <v>222.23500000000001</v>
      </c>
    </row>
    <row r="52" spans="2:16">
      <c r="B52">
        <v>12.5</v>
      </c>
      <c r="C52">
        <v>-8</v>
      </c>
      <c r="G52">
        <v>45</v>
      </c>
      <c r="H52" s="2">
        <f t="shared" si="16"/>
        <v>6.6219999999999999</v>
      </c>
      <c r="I52">
        <v>-41.63</v>
      </c>
      <c r="J52">
        <f t="shared" si="1"/>
        <v>222.23500000000001</v>
      </c>
      <c r="P52" s="3"/>
    </row>
    <row r="53" spans="2:16">
      <c r="B53">
        <v>2.5</v>
      </c>
      <c r="C53">
        <v>-12</v>
      </c>
      <c r="G53">
        <v>46</v>
      </c>
      <c r="H53" s="2">
        <f t="shared" si="16"/>
        <v>-3.4770000000000003</v>
      </c>
      <c r="I53">
        <v>-41.63</v>
      </c>
      <c r="J53">
        <f t="shared" si="1"/>
        <v>226.23500000000001</v>
      </c>
      <c r="L53">
        <f t="shared" ref="L53" si="25">COUNT(H53:H57)</f>
        <v>5</v>
      </c>
      <c r="M53">
        <f t="shared" ref="M53" si="26">H53</f>
        <v>-3.4770000000000003</v>
      </c>
      <c r="N53">
        <f t="shared" ref="N53" si="27">H57</f>
        <v>6.5229999999999997</v>
      </c>
      <c r="O53">
        <f t="shared" ref="O53" si="28">J53</f>
        <v>226.23500000000001</v>
      </c>
      <c r="P53" s="3">
        <v>80000</v>
      </c>
    </row>
    <row r="54" spans="2:16">
      <c r="B54">
        <v>5</v>
      </c>
      <c r="C54">
        <v>-12</v>
      </c>
      <c r="G54">
        <v>47</v>
      </c>
      <c r="H54" s="2">
        <f t="shared" si="16"/>
        <v>-0.97700000000000031</v>
      </c>
      <c r="I54">
        <v>-41.63</v>
      </c>
      <c r="J54">
        <f t="shared" si="1"/>
        <v>226.23500000000001</v>
      </c>
    </row>
    <row r="55" spans="2:16">
      <c r="B55">
        <v>7.5</v>
      </c>
      <c r="C55">
        <v>-12</v>
      </c>
      <c r="G55">
        <v>48</v>
      </c>
      <c r="H55" s="2">
        <f t="shared" si="16"/>
        <v>1.5229999999999997</v>
      </c>
      <c r="I55">
        <v>-41.63</v>
      </c>
      <c r="J55">
        <f t="shared" si="1"/>
        <v>226.23500000000001</v>
      </c>
    </row>
    <row r="56" spans="2:16">
      <c r="B56">
        <v>10</v>
      </c>
      <c r="C56">
        <v>-12</v>
      </c>
      <c r="G56">
        <v>49</v>
      </c>
      <c r="H56" s="2">
        <f t="shared" si="16"/>
        <v>4.0229999999999997</v>
      </c>
      <c r="I56">
        <v>-41.63</v>
      </c>
      <c r="J56">
        <f t="shared" si="1"/>
        <v>226.23500000000001</v>
      </c>
    </row>
    <row r="57" spans="2:16">
      <c r="B57">
        <v>12.5</v>
      </c>
      <c r="C57">
        <v>-12</v>
      </c>
      <c r="G57">
        <v>50</v>
      </c>
      <c r="H57" s="2">
        <f t="shared" si="16"/>
        <v>6.5229999999999997</v>
      </c>
      <c r="I57">
        <v>-41.63</v>
      </c>
      <c r="J57">
        <f t="shared" si="1"/>
        <v>226.23500000000001</v>
      </c>
    </row>
    <row r="58" spans="2:16">
      <c r="B58">
        <v>2.5</v>
      </c>
      <c r="C58">
        <v>-16</v>
      </c>
      <c r="G58">
        <v>51</v>
      </c>
      <c r="H58" s="2">
        <f t="shared" si="16"/>
        <v>-3.5760000000000005</v>
      </c>
      <c r="I58">
        <v>-41.63</v>
      </c>
      <c r="J58">
        <f t="shared" si="1"/>
        <v>230.23500000000001</v>
      </c>
      <c r="L58">
        <f t="shared" ref="L58" si="29">COUNT(H58:H62)</f>
        <v>5</v>
      </c>
      <c r="M58">
        <f t="shared" ref="M58" si="30">H58</f>
        <v>-3.5760000000000005</v>
      </c>
      <c r="N58">
        <f t="shared" ref="N58" si="31">H62</f>
        <v>6.4239999999999995</v>
      </c>
      <c r="O58">
        <f t="shared" ref="O58" si="32">J58</f>
        <v>230.23500000000001</v>
      </c>
      <c r="P58" s="3">
        <v>80000</v>
      </c>
    </row>
    <row r="59" spans="2:16">
      <c r="B59">
        <v>5</v>
      </c>
      <c r="C59">
        <v>-16</v>
      </c>
      <c r="G59">
        <v>52</v>
      </c>
      <c r="H59" s="2">
        <f t="shared" si="16"/>
        <v>-1.0760000000000005</v>
      </c>
      <c r="I59">
        <v>-41.63</v>
      </c>
      <c r="J59">
        <f t="shared" si="1"/>
        <v>230.23500000000001</v>
      </c>
    </row>
    <row r="60" spans="2:16">
      <c r="B60">
        <v>7.5</v>
      </c>
      <c r="C60">
        <v>-16</v>
      </c>
      <c r="G60">
        <v>53</v>
      </c>
      <c r="H60" s="2">
        <f t="shared" si="16"/>
        <v>1.4239999999999995</v>
      </c>
      <c r="I60">
        <v>-41.63</v>
      </c>
      <c r="J60">
        <f t="shared" si="1"/>
        <v>230.23500000000001</v>
      </c>
    </row>
    <row r="61" spans="2:16">
      <c r="B61">
        <v>10</v>
      </c>
      <c r="C61">
        <v>-16</v>
      </c>
      <c r="G61">
        <v>54</v>
      </c>
      <c r="H61" s="2">
        <f t="shared" si="16"/>
        <v>3.9239999999999995</v>
      </c>
      <c r="I61">
        <v>-41.63</v>
      </c>
      <c r="J61">
        <f t="shared" si="1"/>
        <v>230.23500000000001</v>
      </c>
    </row>
    <row r="62" spans="2:16">
      <c r="B62">
        <v>12.5</v>
      </c>
      <c r="C62">
        <v>-16</v>
      </c>
      <c r="G62">
        <v>55</v>
      </c>
      <c r="H62" s="2">
        <f t="shared" si="16"/>
        <v>6.4239999999999995</v>
      </c>
      <c r="I62">
        <v>-41.63</v>
      </c>
      <c r="J62">
        <f t="shared" si="1"/>
        <v>230.23500000000001</v>
      </c>
      <c r="P62" s="3"/>
    </row>
    <row r="63" spans="2:16">
      <c r="B63">
        <v>2.5</v>
      </c>
      <c r="C63">
        <v>-24</v>
      </c>
      <c r="G63">
        <v>56</v>
      </c>
      <c r="H63" s="2">
        <f>($H$1+(C63/-40)*($H$3-$H$1))-$H$5+B63</f>
        <v>-3.7739999999999991</v>
      </c>
      <c r="I63">
        <v>-41.63</v>
      </c>
      <c r="J63">
        <f t="shared" si="1"/>
        <v>238.23500000000001</v>
      </c>
      <c r="L63">
        <v>3</v>
      </c>
      <c r="M63">
        <f t="shared" ref="M63" si="33">H63</f>
        <v>-3.7739999999999991</v>
      </c>
      <c r="N63">
        <f t="shared" ref="N63" si="34">H67</f>
        <v>6.2260000000000009</v>
      </c>
      <c r="O63">
        <f t="shared" ref="O63" si="35">J63</f>
        <v>238.23500000000001</v>
      </c>
      <c r="P63" s="3">
        <v>80000</v>
      </c>
    </row>
    <row r="64" spans="2:16">
      <c r="B64">
        <v>5</v>
      </c>
      <c r="C64">
        <v>-24</v>
      </c>
      <c r="G64">
        <v>57</v>
      </c>
      <c r="H64" s="2">
        <f t="shared" ref="H64:H72" si="36">($H$1+(C64/-40)*($H$3-$H$1))-$H$5+B64</f>
        <v>-1.2739999999999991</v>
      </c>
      <c r="I64">
        <v>-41.63</v>
      </c>
      <c r="J64">
        <f t="shared" si="1"/>
        <v>238.23500000000001</v>
      </c>
    </row>
    <row r="65" spans="2:16">
      <c r="B65">
        <v>7.5</v>
      </c>
      <c r="C65">
        <v>-24</v>
      </c>
      <c r="G65">
        <v>58</v>
      </c>
      <c r="H65" s="2">
        <f t="shared" si="36"/>
        <v>1.2260000000000009</v>
      </c>
      <c r="I65">
        <v>-41.63</v>
      </c>
      <c r="J65">
        <f t="shared" si="1"/>
        <v>238.23500000000001</v>
      </c>
    </row>
    <row r="66" spans="2:16">
      <c r="B66">
        <v>10</v>
      </c>
      <c r="C66">
        <v>-24</v>
      </c>
      <c r="G66">
        <v>59</v>
      </c>
      <c r="H66" s="2">
        <f t="shared" si="36"/>
        <v>3.7260000000000009</v>
      </c>
      <c r="I66">
        <v>-41.63</v>
      </c>
      <c r="J66">
        <f t="shared" si="1"/>
        <v>238.23500000000001</v>
      </c>
    </row>
    <row r="67" spans="2:16">
      <c r="B67">
        <v>12.5</v>
      </c>
      <c r="C67">
        <v>-24</v>
      </c>
      <c r="G67">
        <v>60</v>
      </c>
      <c r="H67" s="2">
        <f t="shared" si="36"/>
        <v>6.2260000000000009</v>
      </c>
      <c r="I67">
        <v>-41.63</v>
      </c>
      <c r="J67">
        <f t="shared" si="1"/>
        <v>238.23500000000001</v>
      </c>
    </row>
    <row r="68" spans="2:16">
      <c r="B68">
        <v>2.5</v>
      </c>
      <c r="C68">
        <v>-40</v>
      </c>
      <c r="G68">
        <v>61</v>
      </c>
      <c r="H68" s="2">
        <f t="shared" si="36"/>
        <v>-4.17</v>
      </c>
      <c r="I68">
        <v>-41.63</v>
      </c>
      <c r="J68">
        <f t="shared" si="1"/>
        <v>254.23500000000001</v>
      </c>
      <c r="L68">
        <v>3</v>
      </c>
      <c r="M68">
        <f t="shared" ref="M68" si="37">H68</f>
        <v>-4.17</v>
      </c>
      <c r="N68">
        <f t="shared" ref="N68" si="38">H72</f>
        <v>5.83</v>
      </c>
      <c r="O68">
        <f t="shared" ref="O68" si="39">J68</f>
        <v>254.23500000000001</v>
      </c>
      <c r="P68" s="3">
        <v>80000</v>
      </c>
    </row>
    <row r="69" spans="2:16">
      <c r="B69">
        <v>5</v>
      </c>
      <c r="C69">
        <v>-40</v>
      </c>
      <c r="G69">
        <v>62</v>
      </c>
      <c r="H69" s="2">
        <f t="shared" si="36"/>
        <v>-1.67</v>
      </c>
      <c r="I69">
        <v>-41.63</v>
      </c>
      <c r="J69">
        <f t="shared" si="1"/>
        <v>254.23500000000001</v>
      </c>
    </row>
    <row r="70" spans="2:16">
      <c r="B70">
        <v>7.5</v>
      </c>
      <c r="C70">
        <v>-40</v>
      </c>
      <c r="G70">
        <v>63</v>
      </c>
      <c r="H70" s="2">
        <f t="shared" si="36"/>
        <v>0.83000000000000007</v>
      </c>
      <c r="I70">
        <v>-41.63</v>
      </c>
      <c r="J70">
        <f t="shared" si="1"/>
        <v>254.23500000000001</v>
      </c>
    </row>
    <row r="71" spans="2:16">
      <c r="B71">
        <v>10</v>
      </c>
      <c r="C71">
        <v>-40</v>
      </c>
      <c r="G71">
        <v>64</v>
      </c>
      <c r="H71" s="2">
        <f t="shared" si="36"/>
        <v>3.33</v>
      </c>
      <c r="I71">
        <v>-41.63</v>
      </c>
      <c r="J71">
        <f t="shared" si="1"/>
        <v>254.23500000000001</v>
      </c>
    </row>
    <row r="72" spans="2:16">
      <c r="B72">
        <v>12.5</v>
      </c>
      <c r="C72">
        <v>-40</v>
      </c>
      <c r="G72">
        <v>65</v>
      </c>
      <c r="H72" s="2">
        <f t="shared" si="36"/>
        <v>5.83</v>
      </c>
      <c r="I72">
        <v>-41.63</v>
      </c>
      <c r="J72">
        <f t="shared" si="1"/>
        <v>254.23500000000001</v>
      </c>
    </row>
    <row r="73" spans="2:16">
      <c r="H73" s="2"/>
    </row>
    <row r="74" spans="2:16">
      <c r="H74" s="2"/>
    </row>
    <row r="75" spans="2:16">
      <c r="H75" s="2"/>
    </row>
    <row r="76" spans="2:16">
      <c r="H76" s="2"/>
    </row>
    <row r="77" spans="2:16">
      <c r="H77" s="2"/>
    </row>
  </sheetData>
  <sortState ref="S8:W72">
    <sortCondition ref="V8:V72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Scan numbers</vt:lpstr>
      <vt:lpstr>Weld K t</vt:lpstr>
      <vt:lpstr>Weld K n</vt:lpstr>
      <vt:lpstr>Weld L t</vt:lpstr>
      <vt:lpstr>Weld L n</vt:lpstr>
      <vt:lpstr>Comb K</vt:lpstr>
      <vt:lpstr>Comb L</vt:lpstr>
      <vt:lpstr>Weld K l</vt:lpstr>
      <vt:lpstr>Weld L l</vt:lpstr>
    </vt:vector>
  </TitlesOfParts>
  <Company>TUM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mhofmann</dc:creator>
  <cp:lastModifiedBy>Tim Ramjaun</cp:lastModifiedBy>
  <dcterms:created xsi:type="dcterms:W3CDTF">2012-09-03T10:09:02Z</dcterms:created>
  <dcterms:modified xsi:type="dcterms:W3CDTF">2013-01-25T17:22:44Z</dcterms:modified>
</cp:coreProperties>
</file>